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24226"/>
  <xr:revisionPtr revIDLastSave="0" documentId="13_ncr:1_{B2AFF897-88AE-4C11-A4C1-952F92E9CC29}" xr6:coauthVersionLast="47" xr6:coauthVersionMax="47" xr10:uidLastSave="{00000000-0000-0000-0000-000000000000}"/>
  <bookViews>
    <workbookView xWindow="-108" yWindow="-108" windowWidth="23256" windowHeight="12576" tabRatio="1000" firstSheet="1" activeTab="1" xr2:uid="{00000000-000D-0000-FFFF-FFFF00000000}"/>
  </bookViews>
  <sheets>
    <sheet name="Base" sheetId="63" state="hidden" r:id="rId1"/>
    <sheet name="podiums" sheetId="75" r:id="rId2"/>
    <sheet name="Femmes" sheetId="67" r:id="rId3"/>
    <sheet name="Hommes" sheetId="69" r:id="rId4"/>
    <sheet name="Equipes" sheetId="70" r:id="rId5"/>
    <sheet name="Equipes (corrigé)" sheetId="76" r:id="rId6"/>
    <sheet name="Infos eq" sheetId="77" r:id="rId7"/>
    <sheet name="Base Eq" sheetId="64" state="hidden" r:id="rId8"/>
  </sheets>
  <externalReferences>
    <externalReference r:id="rId9"/>
  </externalReferences>
  <definedNames>
    <definedName name="_xlnm._FilterDatabase" localSheetId="0" hidden="1">Base!$A$1:$Q$246</definedName>
  </definedNames>
  <calcPr calcId="181029"/>
</workbook>
</file>

<file path=xl/calcChain.xml><?xml version="1.0" encoding="utf-8"?>
<calcChain xmlns="http://schemas.openxmlformats.org/spreadsheetml/2006/main">
  <c r="E51" i="77" l="1"/>
  <c r="E46" i="77"/>
  <c r="E41" i="77"/>
  <c r="E38" i="77"/>
  <c r="E34" i="77"/>
  <c r="E33" i="77"/>
  <c r="E32" i="77"/>
  <c r="E31" i="77"/>
  <c r="E28" i="77"/>
  <c r="E27" i="77"/>
  <c r="E24" i="77"/>
  <c r="E23" i="77"/>
  <c r="E21" i="77"/>
  <c r="E20" i="77"/>
  <c r="E19" i="77"/>
  <c r="E16" i="77"/>
  <c r="E15" i="77"/>
  <c r="E11" i="77"/>
  <c r="E10" i="77"/>
  <c r="E9" i="77"/>
  <c r="E5" i="77"/>
  <c r="E4" i="77"/>
  <c r="E2" i="77"/>
  <c r="L35" i="76"/>
  <c r="L34" i="76"/>
  <c r="L33" i="76"/>
  <c r="L32" i="76"/>
  <c r="L31" i="76"/>
  <c r="L30" i="76"/>
  <c r="L29" i="76"/>
  <c r="L28" i="76"/>
  <c r="L24" i="76"/>
  <c r="L23" i="76"/>
  <c r="L22" i="76"/>
  <c r="L21" i="76"/>
  <c r="L20" i="76"/>
  <c r="L19" i="76"/>
  <c r="L18" i="76"/>
  <c r="L17" i="76"/>
  <c r="L13" i="76"/>
  <c r="L12" i="76"/>
  <c r="L11" i="76"/>
  <c r="L9" i="76"/>
  <c r="L10" i="76"/>
  <c r="L8" i="76"/>
  <c r="L7" i="76"/>
  <c r="L6" i="76"/>
  <c r="L3" i="76"/>
  <c r="L5" i="76"/>
  <c r="L4" i="76"/>
  <c r="G13" i="70"/>
  <c r="L13" i="70" s="1"/>
  <c r="G12" i="70"/>
  <c r="L12" i="70" s="1"/>
  <c r="E11" i="70"/>
  <c r="L11" i="70" s="1"/>
  <c r="D10" i="70"/>
  <c r="L10" i="70" s="1"/>
  <c r="E9" i="70"/>
  <c r="L9" i="70" s="1"/>
  <c r="H8" i="70"/>
  <c r="G8" i="70"/>
  <c r="L8" i="70" s="1"/>
  <c r="L7" i="70"/>
  <c r="E7" i="70"/>
  <c r="D7" i="70"/>
  <c r="E6" i="70"/>
  <c r="L6" i="70" s="1"/>
  <c r="D6" i="70"/>
  <c r="I5" i="70"/>
  <c r="E5" i="70"/>
  <c r="L5" i="70" s="1"/>
  <c r="D5" i="70"/>
  <c r="I4" i="70"/>
  <c r="E4" i="70"/>
  <c r="L4" i="70" s="1"/>
  <c r="D4" i="70"/>
  <c r="H3" i="70"/>
  <c r="G3" i="70"/>
  <c r="E3" i="70"/>
  <c r="D3" i="70"/>
  <c r="L3" i="70" s="1"/>
  <c r="O39" i="69" l="1"/>
  <c r="O40" i="69"/>
  <c r="O41" i="69"/>
  <c r="O42" i="69"/>
  <c r="O43" i="69"/>
  <c r="O44" i="69"/>
  <c r="O45" i="69"/>
  <c r="O46" i="69"/>
  <c r="O47" i="69"/>
  <c r="O48" i="69"/>
  <c r="O49" i="69"/>
  <c r="O50" i="69"/>
  <c r="O51" i="69"/>
  <c r="O52" i="69"/>
  <c r="O53" i="69"/>
  <c r="O54" i="69"/>
  <c r="O55" i="69"/>
  <c r="O56" i="69"/>
  <c r="O57" i="69"/>
  <c r="O58" i="69"/>
  <c r="O59" i="69"/>
  <c r="O60" i="69"/>
  <c r="O61" i="69"/>
  <c r="O62" i="69"/>
  <c r="O63" i="69"/>
  <c r="O64" i="69"/>
  <c r="O65" i="69"/>
  <c r="O66" i="69"/>
  <c r="N58" i="69"/>
  <c r="N61" i="69"/>
  <c r="N62" i="69"/>
  <c r="N60" i="69"/>
  <c r="G68" i="67"/>
  <c r="H68" i="67"/>
  <c r="I68" i="67"/>
  <c r="J68" i="67"/>
  <c r="K68" i="67"/>
  <c r="L68" i="67"/>
  <c r="F68" i="67"/>
  <c r="O56" i="67"/>
  <c r="O57" i="67"/>
  <c r="O58" i="67"/>
  <c r="O59" i="67"/>
  <c r="N56" i="67"/>
  <c r="N57" i="67"/>
  <c r="N58" i="67"/>
  <c r="N59" i="67"/>
  <c r="N35" i="67"/>
  <c r="N37" i="67"/>
  <c r="N49" i="69"/>
  <c r="N67" i="69"/>
  <c r="N68" i="69"/>
  <c r="N69" i="69"/>
  <c r="N70" i="69"/>
  <c r="N71" i="69"/>
  <c r="N72" i="69"/>
  <c r="N73" i="69"/>
  <c r="N74" i="69"/>
  <c r="N75" i="69"/>
  <c r="N76" i="69"/>
  <c r="N39" i="69"/>
  <c r="N42" i="69"/>
  <c r="N48" i="69"/>
  <c r="G80" i="69"/>
  <c r="H80" i="69"/>
  <c r="I80" i="69"/>
  <c r="J80" i="69"/>
  <c r="K80" i="69"/>
  <c r="L80" i="69"/>
  <c r="M80" i="69"/>
  <c r="F80" i="69"/>
  <c r="O14" i="67"/>
  <c r="O18" i="67"/>
  <c r="O26" i="67"/>
  <c r="O30" i="67"/>
  <c r="O34" i="67"/>
  <c r="O38" i="67"/>
  <c r="M55" i="67"/>
  <c r="M54" i="67"/>
  <c r="O54" i="67" s="1"/>
  <c r="M53" i="67"/>
  <c r="M51" i="67"/>
  <c r="O50" i="67" s="1"/>
  <c r="M49" i="67"/>
  <c r="M48" i="67"/>
  <c r="M46" i="67"/>
  <c r="M45" i="67"/>
  <c r="M42" i="67"/>
  <c r="M39" i="67"/>
  <c r="O39" i="67" s="1"/>
  <c r="M5" i="67"/>
  <c r="M8" i="67"/>
  <c r="O8" i="67" s="1"/>
  <c r="M2" i="67"/>
  <c r="O2" i="67" s="1"/>
  <c r="M7" i="67"/>
  <c r="O6" i="67" s="1"/>
  <c r="O9" i="67"/>
  <c r="O3" i="67"/>
  <c r="O4" i="67"/>
  <c r="O13" i="67"/>
  <c r="O15" i="67"/>
  <c r="O16" i="67"/>
  <c r="O10" i="67"/>
  <c r="O11" i="67"/>
  <c r="O17" i="67"/>
  <c r="O12" i="67"/>
  <c r="O19" i="67"/>
  <c r="O21" i="67"/>
  <c r="O22" i="67"/>
  <c r="O23" i="67"/>
  <c r="O24" i="67"/>
  <c r="O25" i="67"/>
  <c r="O27" i="67"/>
  <c r="O28" i="67"/>
  <c r="O29" i="67"/>
  <c r="O20" i="67"/>
  <c r="O31" i="67"/>
  <c r="O32" i="67"/>
  <c r="O33" i="67"/>
  <c r="O35" i="67"/>
  <c r="O36" i="67"/>
  <c r="O37" i="67"/>
  <c r="O40" i="67"/>
  <c r="O41" i="67"/>
  <c r="O43" i="67"/>
  <c r="O3" i="69"/>
  <c r="O6" i="69"/>
  <c r="O4" i="69"/>
  <c r="O7" i="69"/>
  <c r="O8" i="69"/>
  <c r="O16" i="69"/>
  <c r="O5" i="69"/>
  <c r="O11" i="69"/>
  <c r="O12" i="69"/>
  <c r="O21" i="69"/>
  <c r="O10" i="69"/>
  <c r="O23" i="69"/>
  <c r="O9" i="69"/>
  <c r="O25" i="69"/>
  <c r="O18" i="69"/>
  <c r="O26" i="69"/>
  <c r="O13" i="69"/>
  <c r="O14" i="69"/>
  <c r="O27" i="69"/>
  <c r="O28" i="69"/>
  <c r="O17" i="69"/>
  <c r="O19" i="69"/>
  <c r="O29" i="69"/>
  <c r="O15" i="69"/>
  <c r="O22" i="69"/>
  <c r="O20" i="69"/>
  <c r="O30" i="69"/>
  <c r="O31" i="69"/>
  <c r="O32" i="69"/>
  <c r="O33" i="69"/>
  <c r="O34" i="69"/>
  <c r="O35" i="69"/>
  <c r="O36" i="69"/>
  <c r="O37" i="69"/>
  <c r="O24" i="69"/>
  <c r="O38" i="69"/>
  <c r="O2" i="69"/>
  <c r="O7" i="67" l="1"/>
  <c r="O5" i="67"/>
  <c r="M68" i="67"/>
  <c r="O45" i="67"/>
  <c r="O53" i="67"/>
  <c r="O55" i="67"/>
  <c r="O46" i="67"/>
  <c r="O42" i="67"/>
  <c r="O49" i="67"/>
  <c r="N49" i="67"/>
  <c r="O48" i="67"/>
  <c r="N48" i="67"/>
  <c r="N39" i="67"/>
  <c r="O44" i="67"/>
  <c r="O52" i="67"/>
  <c r="N54" i="67"/>
  <c r="O47" i="67"/>
  <c r="N46" i="67"/>
  <c r="O51" i="67"/>
  <c r="N53" i="67"/>
  <c r="N55" i="67"/>
  <c r="N42" i="67"/>
  <c r="N51" i="67"/>
  <c r="N45" i="67"/>
  <c r="N34" i="67" l="1"/>
  <c r="N36" i="67"/>
  <c r="N38" i="67"/>
  <c r="N40" i="67"/>
  <c r="N43" i="67"/>
  <c r="N22" i="67"/>
  <c r="N47" i="67"/>
  <c r="N50" i="67"/>
  <c r="N52" i="67"/>
  <c r="N57" i="69"/>
  <c r="N33" i="69"/>
  <c r="N34" i="69"/>
  <c r="N59" i="69"/>
  <c r="N24" i="69"/>
  <c r="N63" i="69"/>
  <c r="N38" i="69"/>
  <c r="N65" i="69"/>
  <c r="N26" i="69"/>
  <c r="N4" i="69"/>
  <c r="N20" i="69"/>
  <c r="N15" i="69"/>
  <c r="N36" i="69"/>
  <c r="N22" i="69"/>
  <c r="N44" i="69"/>
  <c r="N52" i="69"/>
  <c r="N56" i="69"/>
  <c r="N40" i="69"/>
  <c r="N5" i="69"/>
  <c r="N23" i="67"/>
  <c r="N21" i="67"/>
  <c r="N31" i="67"/>
  <c r="N24" i="67"/>
  <c r="N28" i="67"/>
  <c r="N20" i="67"/>
  <c r="N41" i="67"/>
  <c r="N44" i="67"/>
  <c r="N2" i="67"/>
  <c r="L35" i="70"/>
  <c r="L34" i="70"/>
  <c r="L33" i="70"/>
  <c r="L32" i="70"/>
  <c r="L31" i="70"/>
  <c r="L30" i="70"/>
  <c r="L29" i="70"/>
  <c r="L28" i="70"/>
  <c r="L24" i="70"/>
  <c r="L23" i="70"/>
  <c r="L22" i="70"/>
  <c r="L21" i="70"/>
  <c r="L20" i="70"/>
  <c r="L19" i="70"/>
  <c r="L18" i="70"/>
  <c r="L17" i="70"/>
  <c r="N17" i="67"/>
  <c r="N13" i="67"/>
  <c r="N15" i="67"/>
  <c r="N9" i="67"/>
  <c r="N3" i="67"/>
  <c r="N14" i="67"/>
  <c r="N4" i="67"/>
  <c r="N8" i="67"/>
  <c r="N12" i="67"/>
  <c r="N19" i="67"/>
  <c r="N25" i="67"/>
  <c r="N26" i="67"/>
  <c r="N6" i="67"/>
  <c r="N30" i="67"/>
  <c r="N32" i="67"/>
  <c r="N18" i="67"/>
  <c r="N7" i="67"/>
  <c r="N10" i="67"/>
  <c r="N5" i="67"/>
  <c r="N27" i="67"/>
  <c r="N11" i="67"/>
  <c r="N29" i="67"/>
  <c r="N33" i="67"/>
  <c r="N16" i="67"/>
  <c r="N25" i="69"/>
  <c r="N37" i="69"/>
  <c r="N2" i="69"/>
  <c r="N3" i="69"/>
  <c r="N9" i="69"/>
  <c r="N28" i="69"/>
  <c r="N10" i="69"/>
  <c r="N6" i="69"/>
  <c r="N18" i="69"/>
  <c r="N16" i="69"/>
  <c r="N29" i="69"/>
  <c r="N11" i="69"/>
  <c r="N7" i="69"/>
  <c r="N12" i="69"/>
  <c r="N27" i="69"/>
  <c r="N45" i="69"/>
  <c r="N8" i="69"/>
  <c r="N31" i="69"/>
  <c r="N41" i="69"/>
  <c r="N13" i="69"/>
  <c r="N17" i="69"/>
  <c r="N30" i="69"/>
  <c r="N46" i="69"/>
  <c r="N35" i="69"/>
  <c r="N21" i="69"/>
  <c r="N14" i="69"/>
  <c r="N32" i="69"/>
  <c r="N19" i="69"/>
  <c r="N47" i="69"/>
  <c r="N43" i="69"/>
  <c r="N51" i="69"/>
  <c r="N53" i="69"/>
  <c r="N54" i="69"/>
  <c r="N55" i="69"/>
  <c r="N64" i="69"/>
  <c r="N50" i="69"/>
  <c r="N66" i="69"/>
  <c r="N23" i="69"/>
  <c r="P210" i="63"/>
  <c r="P211" i="63"/>
  <c r="P212" i="63"/>
  <c r="P213" i="63"/>
  <c r="P214" i="63"/>
  <c r="P215" i="63"/>
  <c r="P216" i="63"/>
  <c r="P217" i="63"/>
  <c r="P218" i="63"/>
  <c r="P219" i="63"/>
  <c r="P220" i="63"/>
  <c r="P221" i="63"/>
  <c r="P222" i="63"/>
  <c r="P223" i="63"/>
  <c r="P224" i="63"/>
  <c r="P225" i="63"/>
  <c r="P226" i="63"/>
  <c r="P227" i="63"/>
  <c r="P228" i="63"/>
  <c r="P229" i="63"/>
  <c r="P230" i="63"/>
  <c r="P231" i="63"/>
  <c r="P232" i="63"/>
  <c r="P233" i="63"/>
  <c r="P234" i="63"/>
  <c r="P235" i="63"/>
  <c r="P236" i="63"/>
  <c r="P237" i="63"/>
  <c r="P238" i="63"/>
  <c r="P239" i="63"/>
  <c r="P240" i="63"/>
  <c r="P241" i="63"/>
  <c r="P242" i="63"/>
  <c r="P243" i="63"/>
  <c r="P244" i="63"/>
  <c r="P245" i="63"/>
  <c r="P246" i="63"/>
  <c r="P209" i="63"/>
  <c r="P3" i="63"/>
  <c r="P4" i="63"/>
  <c r="P5" i="63"/>
  <c r="P6" i="63"/>
  <c r="P7" i="63"/>
  <c r="P8" i="63"/>
  <c r="P9" i="63"/>
  <c r="P10" i="63"/>
  <c r="P11" i="63"/>
  <c r="P12" i="63"/>
  <c r="P13" i="63"/>
  <c r="P14" i="63"/>
  <c r="P15" i="63"/>
  <c r="P16" i="63"/>
  <c r="P17" i="63"/>
  <c r="P18" i="63"/>
  <c r="P19" i="63"/>
  <c r="P20" i="63"/>
  <c r="P21" i="63"/>
  <c r="P22" i="63"/>
  <c r="P23" i="63"/>
  <c r="P24" i="63"/>
  <c r="P25" i="63"/>
  <c r="P26" i="63"/>
  <c r="P27" i="63"/>
  <c r="P28" i="63"/>
  <c r="P29" i="63"/>
  <c r="P30" i="63"/>
  <c r="P31" i="63"/>
  <c r="P32" i="63"/>
  <c r="P33" i="63"/>
  <c r="P34" i="63"/>
  <c r="P35" i="63"/>
  <c r="P36" i="63"/>
  <c r="P37" i="63"/>
  <c r="P38" i="63"/>
  <c r="P39" i="63"/>
  <c r="P40" i="63"/>
  <c r="P41" i="63"/>
  <c r="P42" i="63"/>
  <c r="P43" i="63"/>
  <c r="P44" i="63"/>
  <c r="P45" i="63"/>
  <c r="P46" i="63"/>
  <c r="P47" i="63"/>
  <c r="P48" i="63"/>
  <c r="P49" i="63"/>
  <c r="P50" i="63"/>
  <c r="P51" i="63"/>
  <c r="P52" i="63"/>
  <c r="P53" i="63"/>
  <c r="P54" i="63"/>
  <c r="P55" i="63"/>
  <c r="P56" i="63"/>
  <c r="P57" i="63"/>
  <c r="P58" i="63"/>
  <c r="P59" i="63"/>
  <c r="P60" i="63"/>
  <c r="P61" i="63"/>
  <c r="P62" i="63"/>
  <c r="P63" i="63"/>
  <c r="P64" i="63"/>
  <c r="P65" i="63"/>
  <c r="P66" i="63"/>
  <c r="P67" i="63"/>
  <c r="P68" i="63"/>
  <c r="P69" i="63"/>
  <c r="P70" i="63"/>
  <c r="P71" i="63"/>
  <c r="P72" i="63"/>
  <c r="P73" i="63"/>
  <c r="P74" i="63"/>
  <c r="P75" i="63"/>
  <c r="P76" i="63"/>
  <c r="P77" i="63"/>
  <c r="P78" i="63"/>
  <c r="P79" i="63"/>
  <c r="P80" i="63"/>
  <c r="P81" i="63"/>
  <c r="P82" i="63"/>
  <c r="P83" i="63"/>
  <c r="P84" i="63"/>
  <c r="P85" i="63"/>
  <c r="P86" i="63"/>
  <c r="P87" i="63"/>
  <c r="P88" i="63"/>
  <c r="P89" i="63"/>
  <c r="P90" i="63"/>
  <c r="P91" i="63"/>
  <c r="P92" i="63"/>
  <c r="P93" i="63"/>
  <c r="P94" i="63"/>
  <c r="P95" i="63"/>
  <c r="P96" i="63"/>
  <c r="P97" i="63"/>
  <c r="P98" i="63"/>
  <c r="P99" i="63"/>
  <c r="P100" i="63"/>
  <c r="P101" i="63"/>
  <c r="P102" i="63"/>
  <c r="P103" i="63"/>
  <c r="P104" i="63"/>
  <c r="P105" i="63"/>
  <c r="P106" i="63"/>
  <c r="P107" i="63"/>
  <c r="P108" i="63"/>
  <c r="P109" i="63"/>
  <c r="P110" i="63"/>
  <c r="P111" i="63"/>
  <c r="P112" i="63"/>
  <c r="P113" i="63"/>
  <c r="P114" i="63"/>
  <c r="P115" i="63"/>
  <c r="P116" i="63"/>
  <c r="P117" i="63"/>
  <c r="P118" i="63"/>
  <c r="P119" i="63"/>
  <c r="P120" i="63"/>
  <c r="P121" i="63"/>
  <c r="P122" i="63"/>
  <c r="P123" i="63"/>
  <c r="P124" i="63"/>
  <c r="P125" i="63"/>
  <c r="P126" i="63"/>
  <c r="P127" i="63"/>
  <c r="P128" i="63"/>
  <c r="P129" i="63"/>
  <c r="P130" i="63"/>
  <c r="P131" i="63"/>
  <c r="P132" i="63"/>
  <c r="P133" i="63"/>
  <c r="P134" i="63"/>
  <c r="P135" i="63"/>
  <c r="P136" i="63"/>
  <c r="P137" i="63"/>
  <c r="P138" i="63"/>
  <c r="P139" i="63"/>
  <c r="P140" i="63"/>
  <c r="P141" i="63"/>
  <c r="P142" i="63"/>
  <c r="P143" i="63"/>
  <c r="P144" i="63"/>
  <c r="P145" i="63"/>
  <c r="P146" i="63"/>
  <c r="P147" i="63"/>
  <c r="P148" i="63"/>
  <c r="P149" i="63"/>
  <c r="P150" i="63"/>
  <c r="P151" i="63"/>
  <c r="P152" i="63"/>
  <c r="P153" i="63"/>
  <c r="P154" i="63"/>
  <c r="P155" i="63"/>
  <c r="P156" i="63"/>
  <c r="P157" i="63"/>
  <c r="P158" i="63"/>
  <c r="P159" i="63"/>
  <c r="P160" i="63"/>
  <c r="P161" i="63"/>
  <c r="P162" i="63"/>
  <c r="P163" i="63"/>
  <c r="P164" i="63"/>
  <c r="P165" i="63"/>
  <c r="P166" i="63"/>
  <c r="P167" i="63"/>
  <c r="P168" i="63"/>
  <c r="P169" i="63"/>
  <c r="P170" i="63"/>
  <c r="P171" i="63"/>
  <c r="P172" i="63"/>
  <c r="P173" i="63"/>
  <c r="P174" i="63"/>
  <c r="P175" i="63"/>
  <c r="P176" i="63"/>
  <c r="P177" i="63"/>
  <c r="P178" i="63"/>
  <c r="P179" i="63"/>
  <c r="P180" i="63"/>
  <c r="P181" i="63"/>
  <c r="P182" i="63"/>
  <c r="P183" i="63"/>
  <c r="P184" i="63"/>
  <c r="P185" i="63"/>
  <c r="P186" i="63"/>
  <c r="P187" i="63"/>
  <c r="P188" i="63"/>
  <c r="P189" i="63"/>
  <c r="P190" i="63"/>
  <c r="P191" i="63"/>
  <c r="P192" i="63"/>
  <c r="P193" i="63"/>
  <c r="P194" i="63"/>
  <c r="P195" i="63"/>
  <c r="P196" i="63"/>
  <c r="P197" i="63"/>
  <c r="P198" i="63"/>
  <c r="P199" i="63"/>
  <c r="P200" i="63"/>
  <c r="P201" i="63"/>
  <c r="P202" i="63"/>
  <c r="P203" i="63"/>
  <c r="P204" i="63"/>
  <c r="P205" i="63"/>
  <c r="P206" i="63"/>
  <c r="P207" i="63"/>
  <c r="P208" i="63"/>
  <c r="P2" i="63"/>
  <c r="N3" i="63"/>
  <c r="N4" i="63"/>
  <c r="N5" i="63"/>
  <c r="N6" i="63"/>
  <c r="N7" i="63"/>
  <c r="N8" i="63"/>
  <c r="N9" i="63"/>
  <c r="N10" i="63"/>
  <c r="N11" i="63"/>
  <c r="N12" i="63"/>
  <c r="N13" i="63"/>
  <c r="N14" i="63"/>
  <c r="N15" i="63"/>
  <c r="N16" i="63"/>
  <c r="N17" i="63"/>
  <c r="N18" i="63"/>
  <c r="N19" i="63"/>
  <c r="N20" i="63"/>
  <c r="N21" i="63"/>
  <c r="N22" i="63"/>
  <c r="N23" i="63"/>
  <c r="N24" i="63"/>
  <c r="N25" i="63"/>
  <c r="N26" i="63"/>
  <c r="N27" i="63"/>
  <c r="N28" i="63"/>
  <c r="N29" i="63"/>
  <c r="N30" i="63"/>
  <c r="N31" i="63"/>
  <c r="N32" i="63"/>
  <c r="N33" i="63"/>
  <c r="N34" i="63"/>
  <c r="N35" i="63"/>
  <c r="N36" i="63"/>
  <c r="N37" i="63"/>
  <c r="N38" i="63"/>
  <c r="N39" i="63"/>
  <c r="N40" i="63"/>
  <c r="N41" i="63"/>
  <c r="N42" i="63"/>
  <c r="N43" i="63"/>
  <c r="N44" i="63"/>
  <c r="N45" i="63"/>
  <c r="N46" i="63"/>
  <c r="N47" i="63"/>
  <c r="N48" i="63"/>
  <c r="N49" i="63"/>
  <c r="N50" i="63"/>
  <c r="N51" i="63"/>
  <c r="N52" i="63"/>
  <c r="N53" i="63"/>
  <c r="N54" i="63"/>
  <c r="N55" i="63"/>
  <c r="N56" i="63"/>
  <c r="N57" i="63"/>
  <c r="N58" i="63"/>
  <c r="N59" i="63"/>
  <c r="N60" i="63"/>
  <c r="N61" i="63"/>
  <c r="N62" i="63"/>
  <c r="N63" i="63"/>
  <c r="N64" i="63"/>
  <c r="N65" i="63"/>
  <c r="N66" i="63"/>
  <c r="N67" i="63"/>
  <c r="N68" i="63"/>
  <c r="N69" i="63"/>
  <c r="N70" i="63"/>
  <c r="N71" i="63"/>
  <c r="N72" i="63"/>
  <c r="N73" i="63"/>
  <c r="N74" i="63"/>
  <c r="N75" i="63"/>
  <c r="N76" i="63"/>
  <c r="N77" i="63"/>
  <c r="N78" i="63"/>
  <c r="N79" i="63"/>
  <c r="N80" i="63"/>
  <c r="N81" i="63"/>
  <c r="N82" i="63"/>
  <c r="N83" i="63"/>
  <c r="N84" i="63"/>
  <c r="N85" i="63"/>
  <c r="N86" i="63"/>
  <c r="N87" i="63"/>
  <c r="N88" i="63"/>
  <c r="N89" i="63"/>
  <c r="N90" i="63"/>
  <c r="N91" i="63"/>
  <c r="N92" i="63"/>
  <c r="N93" i="63"/>
  <c r="N94" i="63"/>
  <c r="N95" i="63"/>
  <c r="N96" i="63"/>
  <c r="N97" i="63"/>
  <c r="N98" i="63"/>
  <c r="N99" i="63"/>
  <c r="N100" i="63"/>
  <c r="N101" i="63"/>
  <c r="N102" i="63"/>
  <c r="N103" i="63"/>
  <c r="N104" i="63"/>
  <c r="N105" i="63"/>
  <c r="N106" i="63"/>
  <c r="N107" i="63"/>
  <c r="N108" i="63"/>
  <c r="N109" i="63"/>
  <c r="N110" i="63"/>
  <c r="N111" i="63"/>
  <c r="N112" i="63"/>
  <c r="N113" i="63"/>
  <c r="N114" i="63"/>
  <c r="N115" i="63"/>
  <c r="N116" i="63"/>
  <c r="N117" i="63"/>
  <c r="N118" i="63"/>
  <c r="N119" i="63"/>
  <c r="N120" i="63"/>
  <c r="N121" i="63"/>
  <c r="N122" i="63"/>
  <c r="N123" i="63"/>
  <c r="N124" i="63"/>
  <c r="N125" i="63"/>
  <c r="N126" i="63"/>
  <c r="N127" i="63"/>
  <c r="N128" i="63"/>
  <c r="N129" i="63"/>
  <c r="N130" i="63"/>
  <c r="N131" i="63"/>
  <c r="N132" i="63"/>
  <c r="N133" i="63"/>
  <c r="N134" i="63"/>
  <c r="N135" i="63"/>
  <c r="N136" i="63"/>
  <c r="N137" i="63"/>
  <c r="N138" i="63"/>
  <c r="N139" i="63"/>
  <c r="N140" i="63"/>
  <c r="N141" i="63"/>
  <c r="N142" i="63"/>
  <c r="N143" i="63"/>
  <c r="N144" i="63"/>
  <c r="N145" i="63"/>
  <c r="N146" i="63"/>
  <c r="N147" i="63"/>
  <c r="N148" i="63"/>
  <c r="N149" i="63"/>
  <c r="N150" i="63"/>
  <c r="N151" i="63"/>
  <c r="N152" i="63"/>
  <c r="N153" i="63"/>
  <c r="N154" i="63"/>
  <c r="N155" i="63"/>
  <c r="N156" i="63"/>
  <c r="N157" i="63"/>
  <c r="N158" i="63"/>
  <c r="N159" i="63"/>
  <c r="N160" i="63"/>
  <c r="N161" i="63"/>
  <c r="N162" i="63"/>
  <c r="N163" i="63"/>
  <c r="N164" i="63"/>
  <c r="N165" i="63"/>
  <c r="N166" i="63"/>
  <c r="N167" i="63"/>
  <c r="N168" i="63"/>
  <c r="N169" i="63"/>
  <c r="N170" i="63"/>
  <c r="N171" i="63"/>
  <c r="N172" i="63"/>
  <c r="N173" i="63"/>
  <c r="N174" i="63"/>
  <c r="N175" i="63"/>
  <c r="N176" i="63"/>
  <c r="N177" i="63"/>
  <c r="N178" i="63"/>
  <c r="N179" i="63"/>
  <c r="N180" i="63"/>
  <c r="N181" i="63"/>
  <c r="N182" i="63"/>
  <c r="N183" i="63"/>
  <c r="N184" i="63"/>
  <c r="N185" i="63"/>
  <c r="N186" i="63"/>
  <c r="N187" i="63"/>
  <c r="N188" i="63"/>
  <c r="N189" i="63"/>
  <c r="N190" i="63"/>
  <c r="N191" i="63"/>
  <c r="N192" i="63"/>
  <c r="N193" i="63"/>
  <c r="N194" i="63"/>
  <c r="N195" i="63"/>
  <c r="N196" i="63"/>
  <c r="N197" i="63"/>
  <c r="N198" i="63"/>
  <c r="N199" i="63"/>
  <c r="N200" i="63"/>
  <c r="N201" i="63"/>
  <c r="N202" i="63"/>
  <c r="N203" i="63"/>
  <c r="N204" i="63"/>
  <c r="N205" i="63"/>
  <c r="N206" i="63"/>
  <c r="N207" i="63"/>
  <c r="N208" i="63"/>
  <c r="N209" i="63"/>
  <c r="N210" i="63"/>
  <c r="N211" i="63"/>
  <c r="N212" i="63"/>
  <c r="N213" i="63"/>
  <c r="N214" i="63"/>
  <c r="N215" i="63"/>
  <c r="N216" i="63"/>
  <c r="N217" i="63"/>
  <c r="N218" i="63"/>
  <c r="N219" i="63"/>
  <c r="N220" i="63"/>
  <c r="N221" i="63"/>
  <c r="N222" i="63"/>
  <c r="N223" i="63"/>
  <c r="N224" i="63"/>
  <c r="N225" i="63"/>
  <c r="N226" i="63"/>
  <c r="N227" i="63"/>
  <c r="N228" i="63"/>
  <c r="N229" i="63"/>
  <c r="N230" i="63"/>
  <c r="N231" i="63"/>
  <c r="N232" i="63"/>
  <c r="N233" i="63"/>
  <c r="N234" i="63"/>
  <c r="N235" i="63"/>
  <c r="N236" i="63"/>
  <c r="N237" i="63"/>
  <c r="N238" i="63"/>
  <c r="N239" i="63"/>
  <c r="N240" i="63"/>
  <c r="N241" i="63"/>
  <c r="N242" i="63"/>
  <c r="N243" i="63"/>
  <c r="N244" i="63"/>
  <c r="N245" i="63"/>
  <c r="N246" i="63"/>
  <c r="N2" i="63"/>
  <c r="L3" i="63"/>
  <c r="L4" i="63"/>
  <c r="L5" i="63"/>
  <c r="L6" i="63"/>
  <c r="L7" i="63"/>
  <c r="L8" i="63"/>
  <c r="L9" i="63"/>
  <c r="L10" i="63"/>
  <c r="L11" i="63"/>
  <c r="L12" i="63"/>
  <c r="L13" i="63"/>
  <c r="L14" i="63"/>
  <c r="L15" i="63"/>
  <c r="L16" i="63"/>
  <c r="L17" i="63"/>
  <c r="L18" i="63"/>
  <c r="L19" i="63"/>
  <c r="L20" i="63"/>
  <c r="L21" i="63"/>
  <c r="L22" i="63"/>
  <c r="L23" i="63"/>
  <c r="L24" i="63"/>
  <c r="L25" i="63"/>
  <c r="L26" i="63"/>
  <c r="L27" i="63"/>
  <c r="L28" i="63"/>
  <c r="L29" i="63"/>
  <c r="L30" i="63"/>
  <c r="L31" i="63"/>
  <c r="L32" i="63"/>
  <c r="L33" i="63"/>
  <c r="L34" i="63"/>
  <c r="L35" i="63"/>
  <c r="L36" i="63"/>
  <c r="L37" i="63"/>
  <c r="L38" i="63"/>
  <c r="L39" i="63"/>
  <c r="L40" i="63"/>
  <c r="L41" i="63"/>
  <c r="L42" i="63"/>
  <c r="L43" i="63"/>
  <c r="L44" i="63"/>
  <c r="L45" i="63"/>
  <c r="L46" i="63"/>
  <c r="L47" i="63"/>
  <c r="L48" i="63"/>
  <c r="L49" i="63"/>
  <c r="L50" i="63"/>
  <c r="L51" i="63"/>
  <c r="L52" i="63"/>
  <c r="L53" i="63"/>
  <c r="L54" i="63"/>
  <c r="L55" i="63"/>
  <c r="L56" i="63"/>
  <c r="L57" i="63"/>
  <c r="L58" i="63"/>
  <c r="L59" i="63"/>
  <c r="L60" i="63"/>
  <c r="L61" i="63"/>
  <c r="L62" i="63"/>
  <c r="L63" i="63"/>
  <c r="L64" i="63"/>
  <c r="L65" i="63"/>
  <c r="L66" i="63"/>
  <c r="L67" i="63"/>
  <c r="L68" i="63"/>
  <c r="L69" i="63"/>
  <c r="L70" i="63"/>
  <c r="L71" i="63"/>
  <c r="L72" i="63"/>
  <c r="L73" i="63"/>
  <c r="L74" i="63"/>
  <c r="L75" i="63"/>
  <c r="L76" i="63"/>
  <c r="L77" i="63"/>
  <c r="L78" i="63"/>
  <c r="L79" i="63"/>
  <c r="L80" i="63"/>
  <c r="L81" i="63"/>
  <c r="L82" i="63"/>
  <c r="L83" i="63"/>
  <c r="L84" i="63"/>
  <c r="L85" i="63"/>
  <c r="L86" i="63"/>
  <c r="L87" i="63"/>
  <c r="L88" i="63"/>
  <c r="L89" i="63"/>
  <c r="L90" i="63"/>
  <c r="L91" i="63"/>
  <c r="L92" i="63"/>
  <c r="L93" i="63"/>
  <c r="L94" i="63"/>
  <c r="L95" i="63"/>
  <c r="L96" i="63"/>
  <c r="L97" i="63"/>
  <c r="L98" i="63"/>
  <c r="L99" i="63"/>
  <c r="L100" i="63"/>
  <c r="L101" i="63"/>
  <c r="L102" i="63"/>
  <c r="L103" i="63"/>
  <c r="L104" i="63"/>
  <c r="L105" i="63"/>
  <c r="L106" i="63"/>
  <c r="L107" i="63"/>
  <c r="L108" i="63"/>
  <c r="L109" i="63"/>
  <c r="L110" i="63"/>
  <c r="L111" i="63"/>
  <c r="L112" i="63"/>
  <c r="L113" i="63"/>
  <c r="L114" i="63"/>
  <c r="L115" i="63"/>
  <c r="L116" i="63"/>
  <c r="L117" i="63"/>
  <c r="L118" i="63"/>
  <c r="L119" i="63"/>
  <c r="L120" i="63"/>
  <c r="L121" i="63"/>
  <c r="L122" i="63"/>
  <c r="L123" i="63"/>
  <c r="L124" i="63"/>
  <c r="L125" i="63"/>
  <c r="L126" i="63"/>
  <c r="L127" i="63"/>
  <c r="L128" i="63"/>
  <c r="L129" i="63"/>
  <c r="L130" i="63"/>
  <c r="L131" i="63"/>
  <c r="L132" i="63"/>
  <c r="L133" i="63"/>
  <c r="L134" i="63"/>
  <c r="L135" i="63"/>
  <c r="L136" i="63"/>
  <c r="L137" i="63"/>
  <c r="L138" i="63"/>
  <c r="L139" i="63"/>
  <c r="L140" i="63"/>
  <c r="L141" i="63"/>
  <c r="L142" i="63"/>
  <c r="L143" i="63"/>
  <c r="L144" i="63"/>
  <c r="L145" i="63"/>
  <c r="L146" i="63"/>
  <c r="L147" i="63"/>
  <c r="L148" i="63"/>
  <c r="L149" i="63"/>
  <c r="L150" i="63"/>
  <c r="L151" i="63"/>
  <c r="L152" i="63"/>
  <c r="L153" i="63"/>
  <c r="L154" i="63"/>
  <c r="L155" i="63"/>
  <c r="L156" i="63"/>
  <c r="L157" i="63"/>
  <c r="L158" i="63"/>
  <c r="L159" i="63"/>
  <c r="L160" i="63"/>
  <c r="L161" i="63"/>
  <c r="L162" i="63"/>
  <c r="L163" i="63"/>
  <c r="L164" i="63"/>
  <c r="L165" i="63"/>
  <c r="L166" i="63"/>
  <c r="L167" i="63"/>
  <c r="L168" i="63"/>
  <c r="L169" i="63"/>
  <c r="L170" i="63"/>
  <c r="L171" i="63"/>
  <c r="L172" i="63"/>
  <c r="L173" i="63"/>
  <c r="L174" i="63"/>
  <c r="L175" i="63"/>
  <c r="L176" i="63"/>
  <c r="L177" i="63"/>
  <c r="L178" i="63"/>
  <c r="L179" i="63"/>
  <c r="L180" i="63"/>
  <c r="L181" i="63"/>
  <c r="L182" i="63"/>
  <c r="L183" i="63"/>
  <c r="L184" i="63"/>
  <c r="L185" i="63"/>
  <c r="L186" i="63"/>
  <c r="L187" i="63"/>
  <c r="L188" i="63"/>
  <c r="L189" i="63"/>
  <c r="L190" i="63"/>
  <c r="L191" i="63"/>
  <c r="L192" i="63"/>
  <c r="L193" i="63"/>
  <c r="L194" i="63"/>
  <c r="L195" i="63"/>
  <c r="L196" i="63"/>
  <c r="L197" i="63"/>
  <c r="L198" i="63"/>
  <c r="L199" i="63"/>
  <c r="L200" i="63"/>
  <c r="L201" i="63"/>
  <c r="L202" i="63"/>
  <c r="L203" i="63"/>
  <c r="L204" i="63"/>
  <c r="L205" i="63"/>
  <c r="L206" i="63"/>
  <c r="L207" i="63"/>
  <c r="L208" i="63"/>
  <c r="L209" i="63"/>
  <c r="L210" i="63"/>
  <c r="L211" i="63"/>
  <c r="L212" i="63"/>
  <c r="L213" i="63"/>
  <c r="L214" i="63"/>
  <c r="L215" i="63"/>
  <c r="L216" i="63"/>
  <c r="L217" i="63"/>
  <c r="L218" i="63"/>
  <c r="L219" i="63"/>
  <c r="L220" i="63"/>
  <c r="L221" i="63"/>
  <c r="L222" i="63"/>
  <c r="L223" i="63"/>
  <c r="L224" i="63"/>
  <c r="L225" i="63"/>
  <c r="L226" i="63"/>
  <c r="L227" i="63"/>
  <c r="L228" i="63"/>
  <c r="L229" i="63"/>
  <c r="L230" i="63"/>
  <c r="L231" i="63"/>
  <c r="L232" i="63"/>
  <c r="L233" i="63"/>
  <c r="L234" i="63"/>
  <c r="L235" i="63"/>
  <c r="L236" i="63"/>
  <c r="L237" i="63"/>
  <c r="L238" i="63"/>
  <c r="L239" i="63"/>
  <c r="L240" i="63"/>
  <c r="L241" i="63"/>
  <c r="L242" i="63"/>
  <c r="L243" i="63"/>
  <c r="L244" i="63"/>
  <c r="L245" i="63"/>
  <c r="L246" i="63"/>
  <c r="L2" i="63"/>
  <c r="N80" i="69" l="1"/>
  <c r="N68" i="67"/>
</calcChain>
</file>

<file path=xl/sharedStrings.xml><?xml version="1.0" encoding="utf-8"?>
<sst xmlns="http://schemas.openxmlformats.org/spreadsheetml/2006/main" count="2404" uniqueCount="770">
  <si>
    <t>ABRAHAM Jean-Yves</t>
  </si>
  <si>
    <t>Romilly Sport 10 Athletisme</t>
  </si>
  <si>
    <t>VINCENT Alexandre</t>
  </si>
  <si>
    <t>PESE Delphine</t>
  </si>
  <si>
    <t>Troyes Omnisports</t>
  </si>
  <si>
    <t>BRUMM Roland</t>
  </si>
  <si>
    <t>THOMAS Alain</t>
  </si>
  <si>
    <t>BRUMM Astrid</t>
  </si>
  <si>
    <t>Pays De Colmar Athletisme*</t>
  </si>
  <si>
    <t>SALVI Christiane</t>
  </si>
  <si>
    <t>BEULLE Bernard</t>
  </si>
  <si>
    <t>Nancy Athletisme Metropole*</t>
  </si>
  <si>
    <t>THOMAS Madeleine</t>
  </si>
  <si>
    <t>MALLET Pierre</t>
  </si>
  <si>
    <t>HYPOLITE Bernard</t>
  </si>
  <si>
    <t>MOURER Pascal</t>
  </si>
  <si>
    <t>ROUSSEL Nicolas</t>
  </si>
  <si>
    <t>BLANC Dominique</t>
  </si>
  <si>
    <t>CARPIONI Roberto</t>
  </si>
  <si>
    <t>VINCENT Cindy</t>
  </si>
  <si>
    <t>RAILLOT Sebastien</t>
  </si>
  <si>
    <t>Nom</t>
  </si>
  <si>
    <t>Club</t>
  </si>
  <si>
    <t>Neuf Brisach</t>
  </si>
  <si>
    <t>M2M</t>
  </si>
  <si>
    <t>M4M</t>
  </si>
  <si>
    <t>M3M</t>
  </si>
  <si>
    <t>M6M</t>
  </si>
  <si>
    <t>M5M</t>
  </si>
  <si>
    <t>M8M</t>
  </si>
  <si>
    <t>M7M</t>
  </si>
  <si>
    <t>Verzenay</t>
  </si>
  <si>
    <t>As Cheminots Metz</t>
  </si>
  <si>
    <t>PFISTER Denis</t>
  </si>
  <si>
    <t>NUNEZ Sandrine</t>
  </si>
  <si>
    <t>GODART Michel</t>
  </si>
  <si>
    <t>TEDESCHI Marie-Jose</t>
  </si>
  <si>
    <t>DHUY Jerome</t>
  </si>
  <si>
    <t>DEFAUT Emmanuelle</t>
  </si>
  <si>
    <t>CHALOT Stephanie</t>
  </si>
  <si>
    <t>M4F</t>
  </si>
  <si>
    <t>M6F</t>
  </si>
  <si>
    <t>M5F</t>
  </si>
  <si>
    <t>M2F</t>
  </si>
  <si>
    <t>M8F</t>
  </si>
  <si>
    <t>M3F</t>
  </si>
  <si>
    <t>ROYER Karen</t>
  </si>
  <si>
    <t>LEGRAND Veronique</t>
  </si>
  <si>
    <t>ROYER Livier</t>
  </si>
  <si>
    <t>Athletisme Metz Metropole*</t>
  </si>
  <si>
    <t>LE DENTU Jean-Noel</t>
  </si>
  <si>
    <t>LAVENU Jean-Pierre</t>
  </si>
  <si>
    <t>BORNIGAL Laurence</t>
  </si>
  <si>
    <t>DONADEL Severine</t>
  </si>
  <si>
    <t>WERMUTH Tom</t>
  </si>
  <si>
    <t>CRESSONNIER Rodolphe</t>
  </si>
  <si>
    <t>HECKMANN Jean-Luc</t>
  </si>
  <si>
    <t>FABRIS Marc</t>
  </si>
  <si>
    <t>BAYLOU Pierre</t>
  </si>
  <si>
    <t>BELFORT Bernard</t>
  </si>
  <si>
    <t>HERR Benoit</t>
  </si>
  <si>
    <t>GAUTIER Marc</t>
  </si>
  <si>
    <t>CHOFFLET Jacky</t>
  </si>
  <si>
    <t>M0F</t>
  </si>
  <si>
    <t>Lingolsheim</t>
  </si>
  <si>
    <t>WEBER Philippe</t>
  </si>
  <si>
    <t>ARMAND Sylvie</t>
  </si>
  <si>
    <t>SEBILLE Patrice</t>
  </si>
  <si>
    <t>DELANCHY Sylvie</t>
  </si>
  <si>
    <t>DUBOIS Veronique</t>
  </si>
  <si>
    <t>MASSON Paul</t>
  </si>
  <si>
    <t>Florange Olympic Club Athletisme*</t>
  </si>
  <si>
    <t>C.O.S. Villers Athletisme</t>
  </si>
  <si>
    <t>AUDEYER Anne</t>
  </si>
  <si>
    <t>SCHMITT Adele</t>
  </si>
  <si>
    <t>OULMANN Jean Pierre</t>
  </si>
  <si>
    <t>Asl Du Pays De Sainte Odile</t>
  </si>
  <si>
    <t>LARMONIER Patrick</t>
  </si>
  <si>
    <t>RECEVEUR Fabienne</t>
  </si>
  <si>
    <t>VELTIN Jean-Stephane</t>
  </si>
  <si>
    <t>ANTONOT Nathalie</t>
  </si>
  <si>
    <t>ROLLINGER Steve</t>
  </si>
  <si>
    <t>CHOFFLET Annick</t>
  </si>
  <si>
    <t>PARIAT Jean-Francois</t>
  </si>
  <si>
    <t>HOTTON Sophie</t>
  </si>
  <si>
    <t>ESM</t>
  </si>
  <si>
    <t>CAM</t>
  </si>
  <si>
    <t>SEM</t>
  </si>
  <si>
    <t>M9M</t>
  </si>
  <si>
    <t>CAF</t>
  </si>
  <si>
    <t>Troyes</t>
  </si>
  <si>
    <t>1h05'23''</t>
  </si>
  <si>
    <t>G-E</t>
  </si>
  <si>
    <t>ESM/05</t>
  </si>
  <si>
    <t>N1</t>
  </si>
  <si>
    <t>1h06'04''</t>
  </si>
  <si>
    <t>M3M/71</t>
  </si>
  <si>
    <t>1h08'45''</t>
  </si>
  <si>
    <t>CAM/08</t>
  </si>
  <si>
    <t>N2</t>
  </si>
  <si>
    <t>1h10'22''</t>
  </si>
  <si>
    <t>1h11'14''</t>
  </si>
  <si>
    <t>WERMUTH Herve</t>
  </si>
  <si>
    <t>M3M/75</t>
  </si>
  <si>
    <t>N3</t>
  </si>
  <si>
    <t>1h11'30''</t>
  </si>
  <si>
    <t>M4M/67</t>
  </si>
  <si>
    <t>1h11'37''</t>
  </si>
  <si>
    <t>M4M/68</t>
  </si>
  <si>
    <t>1h12'06''</t>
  </si>
  <si>
    <t>BRASSEUR Alban</t>
  </si>
  <si>
    <t>Team Guidetti Nordic Performance</t>
  </si>
  <si>
    <t>I-F</t>
  </si>
  <si>
    <t>M1M/82</t>
  </si>
  <si>
    <t>1h12'08''</t>
  </si>
  <si>
    <t>M5M/63</t>
  </si>
  <si>
    <t>1h12'45''</t>
  </si>
  <si>
    <t>M4M/66</t>
  </si>
  <si>
    <t>N4</t>
  </si>
  <si>
    <t>1h13'25''</t>
  </si>
  <si>
    <t>ROBERGEL Gautier</t>
  </si>
  <si>
    <t>Savigny Athletisme 91</t>
  </si>
  <si>
    <t>M2M/76</t>
  </si>
  <si>
    <t>1h13'44''</t>
  </si>
  <si>
    <t>M5F/64</t>
  </si>
  <si>
    <t>1h15'25''</t>
  </si>
  <si>
    <t>RAPINEL Frederic</t>
  </si>
  <si>
    <t>Athle Calade Val De Saone *</t>
  </si>
  <si>
    <t>ARA</t>
  </si>
  <si>
    <t>IR2</t>
  </si>
  <si>
    <t>1h15'41''</t>
  </si>
  <si>
    <t>SAZERAT Ludovic</t>
  </si>
  <si>
    <t>Azimut Sport Competition Fontainebleau</t>
  </si>
  <si>
    <t>M3M/74</t>
  </si>
  <si>
    <t>1h16'29''</t>
  </si>
  <si>
    <t>LESUEUR Gael</t>
  </si>
  <si>
    <t>Essonne Athletic*</t>
  </si>
  <si>
    <t>M3M/73</t>
  </si>
  <si>
    <t>IR3</t>
  </si>
  <si>
    <t>1h16'30''</t>
  </si>
  <si>
    <t>M3F/71</t>
  </si>
  <si>
    <t>1h16'40''</t>
  </si>
  <si>
    <t>DECAESTEKER Olivier</t>
  </si>
  <si>
    <t>M2M/77</t>
  </si>
  <si>
    <t>1h17'05''</t>
  </si>
  <si>
    <t>PALATAN Olivier</t>
  </si>
  <si>
    <t>M5M/64</t>
  </si>
  <si>
    <t>1h17'47''</t>
  </si>
  <si>
    <t>TOMASSONI VIDAL Gilma</t>
  </si>
  <si>
    <t>M4F/67</t>
  </si>
  <si>
    <t>1h17'49''</t>
  </si>
  <si>
    <t>BITARD Didier</t>
  </si>
  <si>
    <t>Montbeliard Belfort Athletisme*</t>
  </si>
  <si>
    <t>BFC</t>
  </si>
  <si>
    <t>M5M/62</t>
  </si>
  <si>
    <t>1h18'11''</t>
  </si>
  <si>
    <t>IR4</t>
  </si>
  <si>
    <t>1h18'25''</t>
  </si>
  <si>
    <t>HAMOT Eric</t>
  </si>
  <si>
    <t>M4M/69</t>
  </si>
  <si>
    <t>1h18'35''</t>
  </si>
  <si>
    <t>CAF/09</t>
  </si>
  <si>
    <t>M6M/59</t>
  </si>
  <si>
    <t>1h18'53''</t>
  </si>
  <si>
    <t>MSID Zitouni</t>
  </si>
  <si>
    <t>M2M/78</t>
  </si>
  <si>
    <t>1h18'58''</t>
  </si>
  <si>
    <t>WIRTH Julie</t>
  </si>
  <si>
    <t>M2F/80</t>
  </si>
  <si>
    <t>1h19'16''</t>
  </si>
  <si>
    <t>SCHORP Bernard</t>
  </si>
  <si>
    <t>Association Ludreenne Trail Et Running</t>
  </si>
  <si>
    <t>M3M/72</t>
  </si>
  <si>
    <t>1h19'29''</t>
  </si>
  <si>
    <t>SALMON Bertrand</t>
  </si>
  <si>
    <t>M6M/60</t>
  </si>
  <si>
    <t>1h19'43''</t>
  </si>
  <si>
    <t>M6M/57</t>
  </si>
  <si>
    <t>1h19'44''</t>
  </si>
  <si>
    <t>SEBILLAUT Ludovic</t>
  </si>
  <si>
    <t>Aj Auxerre Section Marathon</t>
  </si>
  <si>
    <t>1h19'49''</t>
  </si>
  <si>
    <t>M2F/77</t>
  </si>
  <si>
    <t>IR1</t>
  </si>
  <si>
    <t>1h20'13''</t>
  </si>
  <si>
    <t>BRECY Sandrine</t>
  </si>
  <si>
    <t>1h20'22''</t>
  </si>
  <si>
    <t>CHEMLEL Abdelkader</t>
  </si>
  <si>
    <t>R1</t>
  </si>
  <si>
    <t>1h20'24''</t>
  </si>
  <si>
    <t>1h20'32''</t>
  </si>
  <si>
    <t>1h20'34''</t>
  </si>
  <si>
    <t>1h20'35''</t>
  </si>
  <si>
    <t>BUCHER Dominique</t>
  </si>
  <si>
    <t>1h20'39''</t>
  </si>
  <si>
    <t>MAHOUDEAUX Emmanuel</t>
  </si>
  <si>
    <t>Cscv Hirson</t>
  </si>
  <si>
    <t>H-F</t>
  </si>
  <si>
    <t>WOIMANT Eric</t>
  </si>
  <si>
    <t>M6M/56</t>
  </si>
  <si>
    <t>1h21'06''</t>
  </si>
  <si>
    <t>RENARD Laurence</t>
  </si>
  <si>
    <t>Burgundy Nordic Walking</t>
  </si>
  <si>
    <t>M5F/62</t>
  </si>
  <si>
    <t>1h21'09''</t>
  </si>
  <si>
    <t>GADREAU Sebastien</t>
  </si>
  <si>
    <t>Les Foulees Breuilletoises</t>
  </si>
  <si>
    <t>1h21'10''</t>
  </si>
  <si>
    <t>COURQUET Annette</t>
  </si>
  <si>
    <t>Garons Association D'athletisme</t>
  </si>
  <si>
    <t>OCC</t>
  </si>
  <si>
    <t>M6F/60</t>
  </si>
  <si>
    <t>1h21'17''</t>
  </si>
  <si>
    <t>PERNIN Eric</t>
  </si>
  <si>
    <t>Lons Athle 39</t>
  </si>
  <si>
    <t>1h21'25''</t>
  </si>
  <si>
    <t>GELIQUE Joel</t>
  </si>
  <si>
    <t>M5M/65</t>
  </si>
  <si>
    <t>1h21'33''</t>
  </si>
  <si>
    <t>BENOIT David</t>
  </si>
  <si>
    <t>Stade Dieppois</t>
  </si>
  <si>
    <t>NOR</t>
  </si>
  <si>
    <t>1h21'44''</t>
  </si>
  <si>
    <t>CAZE Marc-Olivier</t>
  </si>
  <si>
    <t>Assp Vergeze</t>
  </si>
  <si>
    <t>M4M/70</t>
  </si>
  <si>
    <t>1h21'57''</t>
  </si>
  <si>
    <t>Chaumont Marche Nordique Chaumontoise</t>
  </si>
  <si>
    <t>M7M/55</t>
  </si>
  <si>
    <t>1h22'09''</t>
  </si>
  <si>
    <t>R2</t>
  </si>
  <si>
    <t>1h22'10''</t>
  </si>
  <si>
    <t>SCHMITT Claude</t>
  </si>
  <si>
    <t>Strasbourg Agglomeration Athletisme*</t>
  </si>
  <si>
    <t>1h22'50''</t>
  </si>
  <si>
    <t>MONTITON Severine</t>
  </si>
  <si>
    <t>1h22'51''</t>
  </si>
  <si>
    <t>FORT Joel</t>
  </si>
  <si>
    <t>M6M/58</t>
  </si>
  <si>
    <t>1h23'03''</t>
  </si>
  <si>
    <t>1h23'06''</t>
  </si>
  <si>
    <t>M3F/74</t>
  </si>
  <si>
    <t>1h23'12''</t>
  </si>
  <si>
    <t>M5M/61</t>
  </si>
  <si>
    <t>1h23'21''</t>
  </si>
  <si>
    <t>MELIN Agathe</t>
  </si>
  <si>
    <t>1h23'42''</t>
  </si>
  <si>
    <t>CHAUMONTET Patrick</t>
  </si>
  <si>
    <t>1h23'50''</t>
  </si>
  <si>
    <t>LANDRAGIN Jean Claude</t>
  </si>
  <si>
    <t>1h23'56''</t>
  </si>
  <si>
    <t>CAUCHOIS Estelle</t>
  </si>
  <si>
    <t>M0F/86</t>
  </si>
  <si>
    <t>1h24'00''</t>
  </si>
  <si>
    <t>VERNIER Benoit</t>
  </si>
  <si>
    <t>1h24'20''</t>
  </si>
  <si>
    <t>LECOEUCHE Setphane</t>
  </si>
  <si>
    <t>Jogging Aventure Roncquoise</t>
  </si>
  <si>
    <t>R3</t>
  </si>
  <si>
    <t>1h24'44''</t>
  </si>
  <si>
    <t>PEITEADO Francis</t>
  </si>
  <si>
    <t>Ao Charenton</t>
  </si>
  <si>
    <t>1h25'11''</t>
  </si>
  <si>
    <t>MARIN Anne-Marie</t>
  </si>
  <si>
    <t>M4F/70</t>
  </si>
  <si>
    <t>MBOME Marie-Germaine (CMR)</t>
  </si>
  <si>
    <t>M1F/84</t>
  </si>
  <si>
    <t>MARGO Jocelyne</t>
  </si>
  <si>
    <t>1h25'23''</t>
  </si>
  <si>
    <t>1h25'31''</t>
  </si>
  <si>
    <t>1h25'35''</t>
  </si>
  <si>
    <t>HOUDRY Pascale</t>
  </si>
  <si>
    <t>M5F/61</t>
  </si>
  <si>
    <t>1h25'45''</t>
  </si>
  <si>
    <t>GAUDILLIERE Gerard</t>
  </si>
  <si>
    <t>M7M/53</t>
  </si>
  <si>
    <t>1h25'46''</t>
  </si>
  <si>
    <t>CHIARIZIA Mario</t>
  </si>
  <si>
    <t>1h26'23''</t>
  </si>
  <si>
    <t>DOUDOT Florence</t>
  </si>
  <si>
    <t>M5F/65</t>
  </si>
  <si>
    <t>1h26'56''</t>
  </si>
  <si>
    <t>VINH Grazyna-Maria</t>
  </si>
  <si>
    <t>M7F/52</t>
  </si>
  <si>
    <t>1h27'23''</t>
  </si>
  <si>
    <t>1h27'51''</t>
  </si>
  <si>
    <t>R4</t>
  </si>
  <si>
    <t>1h28'21''</t>
  </si>
  <si>
    <t>LEONARD Michel</t>
  </si>
  <si>
    <t>Luxeuil Athle 70</t>
  </si>
  <si>
    <t>1h28'47''</t>
  </si>
  <si>
    <t>VEYRUNES Jean-Luc</t>
  </si>
  <si>
    <t>La Marche Nordique Castries</t>
  </si>
  <si>
    <t>M8M/49</t>
  </si>
  <si>
    <t>R5</t>
  </si>
  <si>
    <t>1h28'53''</t>
  </si>
  <si>
    <t>PIOT Patrick</t>
  </si>
  <si>
    <t>1h29'05''</t>
  </si>
  <si>
    <t>SPEISSER Luc</t>
  </si>
  <si>
    <t>1h29'13''</t>
  </si>
  <si>
    <t>M3F/75</t>
  </si>
  <si>
    <t>1h29'22''</t>
  </si>
  <si>
    <t>M8M/47</t>
  </si>
  <si>
    <t>1h29'23''</t>
  </si>
  <si>
    <t>M8F/48</t>
  </si>
  <si>
    <t>1h29'26''</t>
  </si>
  <si>
    <t>JUILLARD Roland</t>
  </si>
  <si>
    <t>Afa Feyzin-Venissieux</t>
  </si>
  <si>
    <t>1h29'33''</t>
  </si>
  <si>
    <t>DAUCOURT Catherine</t>
  </si>
  <si>
    <t>M4F/68</t>
  </si>
  <si>
    <t>1h29'39''</t>
  </si>
  <si>
    <t>MAUDUIT Eric</t>
  </si>
  <si>
    <t>R6</t>
  </si>
  <si>
    <t>1h30'23''</t>
  </si>
  <si>
    <t>M2F/79</t>
  </si>
  <si>
    <t>1h30'25''</t>
  </si>
  <si>
    <t>WEHRLE-MARTIN Michele</t>
  </si>
  <si>
    <t>1h30'27''</t>
  </si>
  <si>
    <t>SCHNEIDER Lionel</t>
  </si>
  <si>
    <t>M7M/54</t>
  </si>
  <si>
    <t>1h30'43''</t>
  </si>
  <si>
    <t>ROEHR Joelle</t>
  </si>
  <si>
    <t>M6F/58</t>
  </si>
  <si>
    <t>1h30'49''</t>
  </si>
  <si>
    <t>DUCROCQ Sylvie</t>
  </si>
  <si>
    <t>1h30'50''</t>
  </si>
  <si>
    <t>MAHE Yves</t>
  </si>
  <si>
    <t>Senlis Athle</t>
  </si>
  <si>
    <t>D1</t>
  </si>
  <si>
    <t>1h32'03''</t>
  </si>
  <si>
    <t>1h33'05''</t>
  </si>
  <si>
    <t>M6F/56</t>
  </si>
  <si>
    <t>1h33'49''</t>
  </si>
  <si>
    <t>DELON Isabelle</t>
  </si>
  <si>
    <t>1h34'31''</t>
  </si>
  <si>
    <t>BERT Herve</t>
  </si>
  <si>
    <t>Apjs Paris</t>
  </si>
  <si>
    <t>D3</t>
  </si>
  <si>
    <t>1h34'57''</t>
  </si>
  <si>
    <t>EBERLIN Fabienne</t>
  </si>
  <si>
    <t>D2</t>
  </si>
  <si>
    <t>1h35'31''</t>
  </si>
  <si>
    <t>JOCQUEL Isabelle</t>
  </si>
  <si>
    <t>Entente De Haute Alsace*</t>
  </si>
  <si>
    <t>1h36'17''</t>
  </si>
  <si>
    <t>DOGUE Johann</t>
  </si>
  <si>
    <t>D5</t>
  </si>
  <si>
    <t>1h37'51''</t>
  </si>
  <si>
    <t>BRUN Bruno</t>
  </si>
  <si>
    <t>D6</t>
  </si>
  <si>
    <t>1h38'08''</t>
  </si>
  <si>
    <t>WOLF Marie-Pierre</t>
  </si>
  <si>
    <t>D4</t>
  </si>
  <si>
    <t>1h38'22''</t>
  </si>
  <si>
    <t>JUILLARD Beatrice</t>
  </si>
  <si>
    <t>1h39'04''</t>
  </si>
  <si>
    <t>M5F/63</t>
  </si>
  <si>
    <t>1h39'35''</t>
  </si>
  <si>
    <t>BEAUPLET Danielle</t>
  </si>
  <si>
    <t>M7F/54</t>
  </si>
  <si>
    <t>1h40'36''</t>
  </si>
  <si>
    <t>VERNIER Elisabeth</t>
  </si>
  <si>
    <t>M4F/69</t>
  </si>
  <si>
    <t>1h43'20''</t>
  </si>
  <si>
    <t>M9M/45</t>
  </si>
  <si>
    <t>1h44'31''</t>
  </si>
  <si>
    <t>WECHSLER Jean</t>
  </si>
  <si>
    <t>1h44'44''</t>
  </si>
  <si>
    <t>TARGONSKI Marie-Renee</t>
  </si>
  <si>
    <t>D7</t>
  </si>
  <si>
    <t>1h45'53''</t>
  </si>
  <si>
    <t>GADREAU Stephanie</t>
  </si>
  <si>
    <t>1h46'01''</t>
  </si>
  <si>
    <t>LARMOYER Claude</t>
  </si>
  <si>
    <t>Villiers Sport &amp; Culture</t>
  </si>
  <si>
    <t>M8M/48</t>
  </si>
  <si>
    <t>1h19'45''</t>
  </si>
  <si>
    <t>1h22'38''</t>
  </si>
  <si>
    <t>1h23'37''</t>
  </si>
  <si>
    <t>DOS SANTOS Sebastien</t>
  </si>
  <si>
    <t>M2M/79</t>
  </si>
  <si>
    <t>1h25'37''</t>
  </si>
  <si>
    <t>1h26'35''</t>
  </si>
  <si>
    <t>1h26'59''</t>
  </si>
  <si>
    <t>1h27'05''</t>
  </si>
  <si>
    <t>GILLES Nicolas</t>
  </si>
  <si>
    <t>SEM/00</t>
  </si>
  <si>
    <t>1h27'11''</t>
  </si>
  <si>
    <t>LEROUX Thierry</t>
  </si>
  <si>
    <t>1h28'08''</t>
  </si>
  <si>
    <t>1h28'09''</t>
  </si>
  <si>
    <t>HUBERT Jean-Paul</t>
  </si>
  <si>
    <t>Entente Franconville Cesame Val D'oise *</t>
  </si>
  <si>
    <t>1h28'44''</t>
  </si>
  <si>
    <t>1h29'01''</t>
  </si>
  <si>
    <t>1h29'34''</t>
  </si>
  <si>
    <t>1h30'48''</t>
  </si>
  <si>
    <t>M2M/80</t>
  </si>
  <si>
    <t>1h31'10''</t>
  </si>
  <si>
    <t>1h31'38''</t>
  </si>
  <si>
    <t>DOMS Angelique</t>
  </si>
  <si>
    <t>M1F/81</t>
  </si>
  <si>
    <t>1h31'45''</t>
  </si>
  <si>
    <t>1h31'54''</t>
  </si>
  <si>
    <t>1h32'14''</t>
  </si>
  <si>
    <t>FRIQUET Elisabeth</t>
  </si>
  <si>
    <t>M4F/66</t>
  </si>
  <si>
    <t>1h32'25''</t>
  </si>
  <si>
    <t>1h32'32''</t>
  </si>
  <si>
    <t>1h33'13''</t>
  </si>
  <si>
    <t>1h33'14''</t>
  </si>
  <si>
    <t>1h33'52''</t>
  </si>
  <si>
    <t>DESSOULIERS Pascal</t>
  </si>
  <si>
    <t>1h34'56''</t>
  </si>
  <si>
    <t>1h35'29''</t>
  </si>
  <si>
    <t>JEGOU Jean-Yves</t>
  </si>
  <si>
    <t>1h35'43''</t>
  </si>
  <si>
    <t>COURBET Stephane</t>
  </si>
  <si>
    <t>1h35'57''</t>
  </si>
  <si>
    <t>1h36'32''</t>
  </si>
  <si>
    <t>FARNAULT Richard</t>
  </si>
  <si>
    <t>1h36'40''</t>
  </si>
  <si>
    <t>1h36'48''</t>
  </si>
  <si>
    <t>1h36'52''</t>
  </si>
  <si>
    <t>1h36'55''</t>
  </si>
  <si>
    <t>1h36'57''</t>
  </si>
  <si>
    <t>1h36'58''</t>
  </si>
  <si>
    <t>FOUGEROLLE Jean-Pierre</t>
  </si>
  <si>
    <t>Dijon Uc*</t>
  </si>
  <si>
    <t>1h37'22''</t>
  </si>
  <si>
    <t>COPET Eric</t>
  </si>
  <si>
    <t>MIRANDA Marica</t>
  </si>
  <si>
    <t>M2F/78</t>
  </si>
  <si>
    <t>1h37'30''</t>
  </si>
  <si>
    <t>1h38'05''</t>
  </si>
  <si>
    <t>1h38'24''</t>
  </si>
  <si>
    <t>AMARE Cecile</t>
  </si>
  <si>
    <t>M0F/88</t>
  </si>
  <si>
    <t>1h39'01''</t>
  </si>
  <si>
    <t>1h39'19''</t>
  </si>
  <si>
    <t>ROBERT Laurent</t>
  </si>
  <si>
    <t>1h39'45''</t>
  </si>
  <si>
    <t>1h39'57''</t>
  </si>
  <si>
    <t>1h40'32''</t>
  </si>
  <si>
    <t>1h40'39''</t>
  </si>
  <si>
    <t>1h40'55''</t>
  </si>
  <si>
    <t>BOURGES Isabelle</t>
  </si>
  <si>
    <t>1h41'08''</t>
  </si>
  <si>
    <t>1h41'10''</t>
  </si>
  <si>
    <t>1h41'29''</t>
  </si>
  <si>
    <t>FERMON Valerie</t>
  </si>
  <si>
    <t>1h41'31''</t>
  </si>
  <si>
    <t>DUBRESSON Emmanuelle</t>
  </si>
  <si>
    <t>1h42'56''</t>
  </si>
  <si>
    <t>M8M/50</t>
  </si>
  <si>
    <t>1h43'06''</t>
  </si>
  <si>
    <t>LEYGUE Philippe</t>
  </si>
  <si>
    <t>1h43'13''</t>
  </si>
  <si>
    <t>1h43'28''</t>
  </si>
  <si>
    <t>HAVAS Nathalie</t>
  </si>
  <si>
    <t>1h43'45''</t>
  </si>
  <si>
    <t>LEROUX Lise</t>
  </si>
  <si>
    <t>M3F/72</t>
  </si>
  <si>
    <t>1h43'50''</t>
  </si>
  <si>
    <t>CELLIER-HUBERT Marie-Paule</t>
  </si>
  <si>
    <t>Le Chesnay-Rocquencourt 78 Athletisme</t>
  </si>
  <si>
    <t>1h44'09''</t>
  </si>
  <si>
    <t>MICHAUT Sabine</t>
  </si>
  <si>
    <t>1h45'05''</t>
  </si>
  <si>
    <t>1h45'35''</t>
  </si>
  <si>
    <t>ROFFY Christine</t>
  </si>
  <si>
    <t>M6F/59</t>
  </si>
  <si>
    <t>1h45'36''</t>
  </si>
  <si>
    <t>1h45'47''</t>
  </si>
  <si>
    <t>1h46'21''</t>
  </si>
  <si>
    <t>1h46'29''</t>
  </si>
  <si>
    <t>1h46'31''</t>
  </si>
  <si>
    <t>1h46'38''</t>
  </si>
  <si>
    <t>1h46'43''</t>
  </si>
  <si>
    <t>FREY Helene</t>
  </si>
  <si>
    <t>M3F/73</t>
  </si>
  <si>
    <t>1h46'44''</t>
  </si>
  <si>
    <t>1h46'46''</t>
  </si>
  <si>
    <t>1h48'16''</t>
  </si>
  <si>
    <t>1h48'51''</t>
  </si>
  <si>
    <t>1h48'55''</t>
  </si>
  <si>
    <t>1h49'30''</t>
  </si>
  <si>
    <t>1h49'33''</t>
  </si>
  <si>
    <t>1h49'43''</t>
  </si>
  <si>
    <t>BOCQUET Dominique</t>
  </si>
  <si>
    <t>1h50'01''</t>
  </si>
  <si>
    <t>1h50'04''</t>
  </si>
  <si>
    <t>REBOURS Isabelle</t>
  </si>
  <si>
    <t>1h50'08''</t>
  </si>
  <si>
    <t>1h50'26''</t>
  </si>
  <si>
    <t>1h50'58''</t>
  </si>
  <si>
    <t>1h51'34''</t>
  </si>
  <si>
    <t>1h52'07''</t>
  </si>
  <si>
    <t>1h52'14''</t>
  </si>
  <si>
    <t>1h53'02''</t>
  </si>
  <si>
    <t>1h54'40''</t>
  </si>
  <si>
    <t>1h55'30''</t>
  </si>
  <si>
    <t>1h56'18''</t>
  </si>
  <si>
    <t>GAUTIER Isabelle</t>
  </si>
  <si>
    <t>1h56'50''</t>
  </si>
  <si>
    <t>SEM/98</t>
  </si>
  <si>
    <t>1h58'38''</t>
  </si>
  <si>
    <t>1h59'45''</t>
  </si>
  <si>
    <t>BULOT Alain</t>
  </si>
  <si>
    <t>M7M/52</t>
  </si>
  <si>
    <t>2h00'09''</t>
  </si>
  <si>
    <t>2h01'13''</t>
  </si>
  <si>
    <t>2h01'14''</t>
  </si>
  <si>
    <t>2h01'44''</t>
  </si>
  <si>
    <t>PELISSON Marie</t>
  </si>
  <si>
    <t>M7F/55</t>
  </si>
  <si>
    <t>2h02'11''</t>
  </si>
  <si>
    <t>FOLZ Jean-Pierre</t>
  </si>
  <si>
    <t>2h03'25''</t>
  </si>
  <si>
    <t>M0F/87</t>
  </si>
  <si>
    <t>2h04'00''</t>
  </si>
  <si>
    <t>St Nicolas en Forêt</t>
  </si>
  <si>
    <t>PAYS DE COLMAR ATHLETISME* - EQ1</t>
  </si>
  <si>
    <t>5h45'15''</t>
  </si>
  <si>
    <t>1h19'45'' (1) 1h22'38'' (2) 1h29'39'' (15) 1h33'13'' (24)</t>
  </si>
  <si>
    <t>TEAM GUIDETTI NORDIC PERFORMANCE - EQ1</t>
  </si>
  <si>
    <t>5h54'34''</t>
  </si>
  <si>
    <t>1h23'37'' (3) 1h27'05'' (7) 1h31'38'' (18) 1h32'14'' (21)</t>
  </si>
  <si>
    <t>TROYES OMNISPORTS - EQ1</t>
  </si>
  <si>
    <t>6h14'21''</t>
  </si>
  <si>
    <t>1h25'37'' (4) 1h36'55'' (35) 1h31'10'' (17) 1h40'39'' (49)</t>
  </si>
  <si>
    <t>PAYS DE COLMAR ATHLETISME* - EQ2</t>
  </si>
  <si>
    <t>6h18'59''</t>
  </si>
  <si>
    <t>1h26'35'' (5) 1h28'08'' (9) 1h37'30'' (40) 1h46'46'' (72)</t>
  </si>
  <si>
    <t>SAVIGNY ATHLETISME 91 - EQ1</t>
  </si>
  <si>
    <t>6h24'26''</t>
  </si>
  <si>
    <t>1h29'01'' (12) 1h32'25'' (22) 1h41'29'' (53) 1h41'31'' (54)</t>
  </si>
  <si>
    <t>AZIMUT SPORT COMPETITION FONTAINEBLEAU -</t>
  </si>
  <si>
    <t>6h25'20''</t>
  </si>
  <si>
    <t>1h31'54'' (20) 1h35'43'' (29) 1h38'24'' (42) 1h39'19'' (45)</t>
  </si>
  <si>
    <t>SAVIGNY ATHLETISME 91 - EQ2</t>
  </si>
  <si>
    <t>6h42'43''</t>
  </si>
  <si>
    <t>1h34'56'' (27) 1h35'29'' (28) 1h45'35'' (63) 1h46'43'' (70)</t>
  </si>
  <si>
    <t>C.O.S. VILLERS ATHLETISME - EQ1</t>
  </si>
  <si>
    <t>6h43'45''</t>
  </si>
  <si>
    <t>1h38'05'' (41) 1h39'57'' (47) 1h36'52'' (34) 1h48'51'' (74)</t>
  </si>
  <si>
    <t>AS CHEMINOTS METZ - EQ1</t>
  </si>
  <si>
    <t>7h00'37''</t>
  </si>
  <si>
    <t>1h32'32'' (23) 1h40'32'' (48) 1h48'55'' (75) 1h58'38'' (92)</t>
  </si>
  <si>
    <t>FLORANGE OLYMPIC CLUB ATHLETISME* - EQ1</t>
  </si>
  <si>
    <t>7h03'29''</t>
  </si>
  <si>
    <t>1h26'59'' (6) 1h46'21'' (66) 1h46'44'' (71) 2h03'25'' (99)</t>
  </si>
  <si>
    <t>SENLIS ATHLE - EQ1</t>
  </si>
  <si>
    <t>7h31'32''</t>
  </si>
  <si>
    <t>1h50'01'' (79) 1h55'30'' (89) 1h49'43'' (78) 1h56'18'' (90)</t>
  </si>
  <si>
    <t>4h41'41''</t>
  </si>
  <si>
    <t>1h05'23'' (1) 1h06'04'' (2) 1h13'44'' (12) 1h16'30'' (16)</t>
  </si>
  <si>
    <t>4h58'16''</t>
  </si>
  <si>
    <t>1h08'45'' (3) 1h10'22'' (4) 1h18'35'' (23) 1h20'34'' (36)</t>
  </si>
  <si>
    <t>5h08'21''</t>
  </si>
  <si>
    <t>1h13'25'' (11) 1h17'05'' (18) 1h18'58'' (26) 1h18'53'' (25)</t>
  </si>
  <si>
    <t>5h15'24''</t>
  </si>
  <si>
    <t>1h15'41'' (14) 1h16'40'' (17) 1h20'13'' (32) 1h22'50'' (50)</t>
  </si>
  <si>
    <t>PAYS DE COLMAR ATHLETISME* - EQ3</t>
  </si>
  <si>
    <t>5h24'30''</t>
  </si>
  <si>
    <t>1h11'14'' (5) 1h12'08'' (9) 1h30'25'' (85) 1h30'43'' (87)</t>
  </si>
  <si>
    <t>5h29'08''</t>
  </si>
  <si>
    <t>1h20'32'' (35) 1h23'12'' (54) 1h19'49'' (31) 1h25'35'' (67)</t>
  </si>
  <si>
    <t>5h30'34''</t>
  </si>
  <si>
    <t>1h18'25'' (22) 1h19'43'' (29) 1h23'03'' (52) 1h29'23'' (80)</t>
  </si>
  <si>
    <t>MONTBELIARD BELFORT ATHLETISME* - EQ1</t>
  </si>
  <si>
    <t>5h31'05''</t>
  </si>
  <si>
    <t>1h17'49'' (20) 1h20'22'' (33) 1h23'21'' (55) 1h29'33'' (82)</t>
  </si>
  <si>
    <t>5h43'13''</t>
  </si>
  <si>
    <t>1h18'11'' (21) 1h20'24'' (34) 1h30'49'' (88) 1h33'49'' (92)</t>
  </si>
  <si>
    <t>PAYS DE COLMAR ATHLETISME* - EQ4</t>
  </si>
  <si>
    <t>5h51'01''</t>
  </si>
  <si>
    <t>1h12'45'' (10) 1h18'35'' (24) 1h34'57'' (94) 1h44'44'' (105)</t>
  </si>
  <si>
    <t>Fensch</t>
  </si>
  <si>
    <t>1h04'10''</t>
  </si>
  <si>
    <t>S/l Csl Neuf-Brisach</t>
  </si>
  <si>
    <t>1h05'08''</t>
  </si>
  <si>
    <t>1h07'10''</t>
  </si>
  <si>
    <t>MACEL Jean-Marc</t>
  </si>
  <si>
    <t>1h08'43''</t>
  </si>
  <si>
    <t>1h09'06''</t>
  </si>
  <si>
    <t>1h09'07''</t>
  </si>
  <si>
    <t>1h09'08''</t>
  </si>
  <si>
    <t>1h12'19''</t>
  </si>
  <si>
    <t>1h12'54''</t>
  </si>
  <si>
    <t>1h13'18''</t>
  </si>
  <si>
    <t>S/l Fegersheim Athletisme</t>
  </si>
  <si>
    <t>1h13'54''</t>
  </si>
  <si>
    <t>1h13'58''</t>
  </si>
  <si>
    <t>1h14'22''</t>
  </si>
  <si>
    <t>HEILIG Serge</t>
  </si>
  <si>
    <t>1h14'56''</t>
  </si>
  <si>
    <t>1h15'48''</t>
  </si>
  <si>
    <t>1h15'50''</t>
  </si>
  <si>
    <t>1h17'19''</t>
  </si>
  <si>
    <t>FINCK Michel</t>
  </si>
  <si>
    <t>1h17'43''</t>
  </si>
  <si>
    <t>1h18'01''</t>
  </si>
  <si>
    <t>DESCHARMES Jerome</t>
  </si>
  <si>
    <t>Ca De Champigneulles</t>
  </si>
  <si>
    <t>1h18'02''</t>
  </si>
  <si>
    <t>DEPPEN Vincent</t>
  </si>
  <si>
    <t>1h18'22''</t>
  </si>
  <si>
    <t>PISTER Michel</t>
  </si>
  <si>
    <t>S/l Ill Bruche A Lingolsheim</t>
  </si>
  <si>
    <t>1h18'24''</t>
  </si>
  <si>
    <t>1h19'02''</t>
  </si>
  <si>
    <t>1h19'25''</t>
  </si>
  <si>
    <t>KIEGER Christelle</t>
  </si>
  <si>
    <t>1h19'27''</t>
  </si>
  <si>
    <t>1h20'52''</t>
  </si>
  <si>
    <t>1h21'37''</t>
  </si>
  <si>
    <t>HERRLICH Andre</t>
  </si>
  <si>
    <t>1h22'55''</t>
  </si>
  <si>
    <t>1h23'13''</t>
  </si>
  <si>
    <t>1h23'39''</t>
  </si>
  <si>
    <t>ANCEL Marie-Christine</t>
  </si>
  <si>
    <t>1h23'40''</t>
  </si>
  <si>
    <t>SPIRA Doris</t>
  </si>
  <si>
    <t>1h23'51''</t>
  </si>
  <si>
    <t>1h33'27''</t>
  </si>
  <si>
    <t>1h40'53''</t>
  </si>
  <si>
    <t>GRAUFFEL Sebastien</t>
  </si>
  <si>
    <t>M1M/84</t>
  </si>
  <si>
    <t>1h42'18''</t>
  </si>
  <si>
    <t>WIDMANN Jacques</t>
  </si>
  <si>
    <t>Classement</t>
  </si>
  <si>
    <t>Epreuve</t>
  </si>
  <si>
    <t>temps</t>
  </si>
  <si>
    <t>dpt</t>
  </si>
  <si>
    <t>region</t>
  </si>
  <si>
    <t>sexe</t>
  </si>
  <si>
    <t>catégorie</t>
  </si>
  <si>
    <t>niveau</t>
  </si>
  <si>
    <t>cat</t>
  </si>
  <si>
    <t>M7F</t>
  </si>
  <si>
    <t>clt sexe GE</t>
  </si>
  <si>
    <t>coef epr</t>
  </si>
  <si>
    <t>bonus arr.</t>
  </si>
  <si>
    <t>Pts</t>
  </si>
  <si>
    <t>Points grille</t>
  </si>
  <si>
    <t>Montaigu</t>
  </si>
  <si>
    <t>Chateauvillain</t>
  </si>
  <si>
    <t>Essey-les-Nancy</t>
  </si>
  <si>
    <t>TOTAL</t>
  </si>
  <si>
    <t>Nom - Prénom</t>
  </si>
  <si>
    <t>Equipes féminines (3)</t>
  </si>
  <si>
    <t>Equipes masculines (3)</t>
  </si>
  <si>
    <t>Equipes mixtes (selon FFA)</t>
  </si>
  <si>
    <t>Pays De Colmar Athletisme* Eq2</t>
  </si>
  <si>
    <t>Pays De Colmar Athletisme* Eq1</t>
  </si>
  <si>
    <t>Pays De Colmar Athletisme* Eq3</t>
  </si>
  <si>
    <t>Pays De Colmar Athletisme* Eq4</t>
  </si>
  <si>
    <t>CHAMBRE Franck</t>
  </si>
  <si>
    <t>JEANNEL Philippe</t>
  </si>
  <si>
    <t>REYGNIER Guy</t>
  </si>
  <si>
    <t>RAGON Olivier</t>
  </si>
  <si>
    <t>GAILLARD Christophe</t>
  </si>
  <si>
    <t>DEGOIX Tony</t>
  </si>
  <si>
    <t>SEURE David</t>
  </si>
  <si>
    <t>VANDENBROUCKE Laurent</t>
  </si>
  <si>
    <t>DANTON Sylvain</t>
  </si>
  <si>
    <t>LAINE Julie</t>
  </si>
  <si>
    <t>LE DU Flavie</t>
  </si>
  <si>
    <t>FEVRE Pascale</t>
  </si>
  <si>
    <t>NICOLAS Martine</t>
  </si>
  <si>
    <t>LAINE Eliane</t>
  </si>
  <si>
    <t>GANTZER Helene</t>
  </si>
  <si>
    <t>SCHAFER Christine</t>
  </si>
  <si>
    <t>MATHIEU Nathalie</t>
  </si>
  <si>
    <t>PUCHLY Elise</t>
  </si>
  <si>
    <t>M1F</t>
  </si>
  <si>
    <t>Troyes Omnisports Eq2</t>
  </si>
  <si>
    <t>Troyes Omnisports Eq3</t>
  </si>
  <si>
    <t>Romilly Sport 10</t>
  </si>
  <si>
    <t>Classt</t>
  </si>
  <si>
    <t>Nb participants</t>
  </si>
  <si>
    <t>nb</t>
  </si>
  <si>
    <t>SINOT Valerie</t>
  </si>
  <si>
    <t>PERRET Veronique</t>
  </si>
  <si>
    <t>FICATIER Nathalie</t>
  </si>
  <si>
    <t>BONETTI Ludivine</t>
  </si>
  <si>
    <t>BORDET Marjorie</t>
  </si>
  <si>
    <t>BRU Alexandra</t>
  </si>
  <si>
    <t>DHORDAIN Oceane</t>
  </si>
  <si>
    <t>PENET Anne</t>
  </si>
  <si>
    <t>ELIE Solene</t>
  </si>
  <si>
    <t>LESIEUR Anne-Sophie</t>
  </si>
  <si>
    <t>Efs Reims A. *</t>
  </si>
  <si>
    <t>SEF</t>
  </si>
  <si>
    <t>JACQUENET Martial</t>
  </si>
  <si>
    <t>CHASSEPOT Christophe</t>
  </si>
  <si>
    <t>COMELLI Marc</t>
  </si>
  <si>
    <t>BOCHE Camille</t>
  </si>
  <si>
    <t>St Nicolas</t>
  </si>
  <si>
    <t>non licencié</t>
  </si>
  <si>
    <t>M1M</t>
  </si>
  <si>
    <t>FAMARO Hélène</t>
  </si>
  <si>
    <t>Club Athlétisme Champigneules</t>
  </si>
  <si>
    <t>AS Grémillon</t>
  </si>
  <si>
    <t>MICHEL Angélique</t>
  </si>
  <si>
    <t>THIEMONGE Sylvain</t>
  </si>
  <si>
    <t>HSFFA</t>
  </si>
  <si>
    <t>PESME Jean-Claude</t>
  </si>
  <si>
    <t>ARSEM</t>
  </si>
  <si>
    <t>Alter Ludres</t>
  </si>
  <si>
    <t>GRANGE Pascal</t>
  </si>
  <si>
    <t>CORDIER Franck</t>
  </si>
  <si>
    <t>ECAC</t>
  </si>
  <si>
    <t>Scratch femmes :</t>
  </si>
  <si>
    <t>Scratch hommes :</t>
  </si>
  <si>
    <t>Catégories F :</t>
  </si>
  <si>
    <t>Catégories H :</t>
  </si>
  <si>
    <t>Régularité :</t>
  </si>
  <si>
    <t>6 épreuves</t>
  </si>
  <si>
    <t>4 épreuves</t>
  </si>
  <si>
    <t>pas de cumul</t>
  </si>
  <si>
    <t>Non !!!</t>
  </si>
  <si>
    <t>Equipes :</t>
  </si>
  <si>
    <t>TROYES OMNISPORTS  - EQ2</t>
  </si>
  <si>
    <t>TROYES OMNISPORTS  - EQ3</t>
  </si>
  <si>
    <t>ROMILLY SPORT 10 ATHLETISME</t>
  </si>
  <si>
    <t>9h12'07''</t>
  </si>
  <si>
    <t>2h10'14'' (5) 2h14'47'' (8) 2h22'12'' (20) 2h24'54'' (25)</t>
  </si>
  <si>
    <t>9h30'06''</t>
  </si>
  <si>
    <t>2h17'41'' (14) 2h26'06'' (28) 2h16'56'' (10) 2h29'23'' (37)</t>
  </si>
  <si>
    <t>AJ AUXERRE SECTION MARATHON - EQ1</t>
  </si>
  <si>
    <t>9h50'11''</t>
  </si>
  <si>
    <t>2h24'34'' (22) 2h25'00'' (26) 2h24'47'' (24) 2h35'50'' (53)</t>
  </si>
  <si>
    <t>BURGUNDY NORDIC WALKING - EQ1</t>
  </si>
  <si>
    <t>9h52'20''</t>
  </si>
  <si>
    <t>2h18'34'' (15) 2h29'01'' (36) 2h31'56'' (43) 2h32'49'' (44)</t>
  </si>
  <si>
    <t>TROYES OMNISPORTS - EQ2</t>
  </si>
  <si>
    <t>10h10'18''</t>
  </si>
  <si>
    <t>2h28'48'' (34) 2h30'47'' (39) 2h31'27'' (41) 2h39'16'' (57)</t>
  </si>
  <si>
    <t>AC OUTREAU - EQ1</t>
  </si>
  <si>
    <t>10h45'08''</t>
  </si>
  <si>
    <t>2h20'32'' (18) 2h49'02'' (71) 2h42'13'' (65) 2h53'21'' (76)</t>
  </si>
  <si>
    <t>5h41'59''</t>
  </si>
  <si>
    <t>1h23'11'' (2) 1h23'11'' (3) 1h26'42'' (8) 1h28'55'' (13)</t>
  </si>
  <si>
    <t>5h59'55''</t>
  </si>
  <si>
    <t>1h21'54'' (1) 1h24'33'' (5) 1h27'08'' (9) 1h46'20'' (79)</t>
  </si>
  <si>
    <t>TEAM GUIDETTI NORDIC PERFORMANCE - EQ2</t>
  </si>
  <si>
    <t>6h12'14''</t>
  </si>
  <si>
    <t>1h26'02'' (7) 1h37'54'' (46) 1h30'24'' (17) 1h37'54'' (45)</t>
  </si>
  <si>
    <t>6h18'41''</t>
  </si>
  <si>
    <t>1h30'10'' (15) 1h33'02'' (25) 1h35'55'' (35) 1h39'34'' (58)</t>
  </si>
  <si>
    <t>6h24'25''</t>
  </si>
  <si>
    <t>1h32'33'' (21) 1h34'01'' (29) 1h37'28'' (43) 1h40'23'' (63)</t>
  </si>
  <si>
    <t>ATHLETIC CLUB DRAVEIL - EQ1</t>
  </si>
  <si>
    <t>6h26'15''</t>
  </si>
  <si>
    <t>1h36'56'' (39) 1h37'04'' (40) 1h34'00'' (28) 1h38'15'' (48)</t>
  </si>
  <si>
    <t>6h31'35''</t>
  </si>
  <si>
    <t>1h36'54'' (38) 1h37'57'' (47) 1h36'50'' (37) 1h39'54'' (60)</t>
  </si>
  <si>
    <t>BURGUNDY NORDIC WALKING - EQ2</t>
  </si>
  <si>
    <t>6h37'36''</t>
  </si>
  <si>
    <t>1h37'21'' (41) 1h39'23'' (56) 1h39'40'' (59) 1h41'12'' (67)</t>
  </si>
  <si>
    <t>6h40'25''</t>
  </si>
  <si>
    <t>1h31'44'' (20) 1h34'47'' (33) 1h44'55'' (73) 1h48'59'' (85)</t>
  </si>
  <si>
    <t>ATHLETIC CLUB DRAVEIL - EQ2</t>
  </si>
  <si>
    <t>6h48'12''</t>
  </si>
  <si>
    <t>1h39'27'' (57) 1h47'54'' (82) 1h40'11'' (62) 1h40'40'' (64)</t>
  </si>
  <si>
    <t>Essey les Nancy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</si>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</sst>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666666"/>
      <name val="Verdana"/>
      <family val="2"/>
    </font>
    <font>
      <b/>
      <sz val="8"/>
      <color rgb="FF666666"/>
      <name val="Verdana"/>
      <family val="2"/>
    </font>
    <font>
      <b/>
      <u/>
      <sz val="8"/>
      <color rgb="FF666666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u/>
      <sz val="8"/>
      <color rgb="FF000000"/>
      <name val="Verdana"/>
      <family val="2"/>
    </font>
    <font>
      <b/>
      <u/>
      <sz val="8"/>
      <color rgb="FF000000"/>
      <name val="Verdana"/>
      <family val="2"/>
    </font>
    <font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1" fillId="2" borderId="0" xfId="1" applyFill="1" applyAlignment="1" applyProtection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/>
    <xf numFmtId="0" fontId="19" fillId="0" borderId="0" xfId="0" applyFont="1"/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0" borderId="1" xfId="0" applyBorder="1"/>
    <xf numFmtId="0" fontId="17" fillId="0" borderId="1" xfId="0" applyFont="1" applyBorder="1"/>
    <xf numFmtId="0" fontId="18" fillId="2" borderId="1" xfId="0" applyFont="1" applyFill="1" applyBorder="1" applyAlignment="1">
      <alignment vertical="center" wrapText="1"/>
    </xf>
    <xf numFmtId="0" fontId="13" fillId="0" borderId="1" xfId="0" applyFont="1" applyBorder="1"/>
    <xf numFmtId="0" fontId="3" fillId="0" borderId="2" xfId="0" applyFont="1" applyBorder="1" applyAlignment="1">
      <alignment horizontal="center" vertical="center"/>
    </xf>
    <xf numFmtId="0" fontId="13" fillId="0" borderId="2" xfId="0" applyFont="1" applyBorder="1"/>
    <xf numFmtId="0" fontId="3" fillId="0" borderId="3" xfId="0" applyFont="1" applyBorder="1" applyAlignment="1">
      <alignment horizontal="center" vertical="center"/>
    </xf>
    <xf numFmtId="164" fontId="0" fillId="0" borderId="4" xfId="2" applyNumberFormat="1" applyFont="1" applyBorder="1"/>
    <xf numFmtId="1" fontId="13" fillId="0" borderId="1" xfId="0" applyNumberFormat="1" applyFont="1" applyBorder="1"/>
    <xf numFmtId="165" fontId="0" fillId="0" borderId="4" xfId="2" applyNumberFormat="1" applyFont="1" applyBorder="1"/>
    <xf numFmtId="1" fontId="13" fillId="0" borderId="2" xfId="0" applyNumberFormat="1" applyFont="1" applyBorder="1"/>
    <xf numFmtId="1" fontId="0" fillId="0" borderId="4" xfId="2" applyNumberFormat="1" applyFont="1" applyBorder="1"/>
    <xf numFmtId="1" fontId="0" fillId="0" borderId="5" xfId="2" applyNumberFormat="1" applyFont="1" applyBorder="1"/>
    <xf numFmtId="0" fontId="3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Alignment="1">
      <alignment horizontal="right"/>
    </xf>
    <xf numFmtId="1" fontId="0" fillId="0" borderId="0" xfId="0" applyNumberFormat="1"/>
    <xf numFmtId="0" fontId="0" fillId="3" borderId="1" xfId="0" applyFill="1" applyBorder="1"/>
    <xf numFmtId="166" fontId="0" fillId="0" borderId="0" xfId="0" applyNumberFormat="1"/>
    <xf numFmtId="0" fontId="1" fillId="2" borderId="0" xfId="1" applyFill="1" applyAlignment="1" applyProtection="1">
      <alignment vertical="center" wrapText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CCCC00"/>
      <color rgb="FFFF00FF"/>
      <color rgb="FFCC00CC"/>
      <color rgb="FFFF9900"/>
      <color rgb="FF00CC00"/>
      <color rgb="FF00FFFF"/>
      <color rgb="FFFF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216927</xdr:colOff>
      <xdr:row>16</xdr:row>
      <xdr:rowOff>91255</xdr:rowOff>
    </xdr:from>
    <xdr:ext cx="6820393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D526024-F6B7-968C-F35E-F0F85D5C15D0}"/>
            </a:ext>
          </a:extLst>
        </xdr:cNvPr>
        <xdr:cNvSpPr/>
      </xdr:nvSpPr>
      <xdr:spPr>
        <a:xfrm>
          <a:off x="1634247" y="2864935"/>
          <a:ext cx="68203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En cours de mise à jour</a:t>
          </a:r>
        </a:p>
      </xdr:txBody>
    </xdr:sp>
    <xdr:clientData/>
  </xdr:oneCellAnchor>
  <xdr:oneCellAnchor>
    <xdr:from>
      <xdr:col>1</xdr:col>
      <xdr:colOff>213360</xdr:colOff>
      <xdr:row>27</xdr:row>
      <xdr:rowOff>83820</xdr:rowOff>
    </xdr:from>
    <xdr:ext cx="6820393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F084E13-5528-4025-AAED-16752829FD73}"/>
            </a:ext>
          </a:extLst>
        </xdr:cNvPr>
        <xdr:cNvSpPr/>
      </xdr:nvSpPr>
      <xdr:spPr>
        <a:xfrm>
          <a:off x="1630680" y="4884420"/>
          <a:ext cx="68203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En cours de mise à jour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216927</xdr:colOff>
      <xdr:row>16</xdr:row>
      <xdr:rowOff>91255</xdr:rowOff>
    </xdr:from>
    <xdr:ext cx="6820393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1F259DF-EC50-49FB-9A98-985A17D0CEBF}"/>
            </a:ext>
          </a:extLst>
        </xdr:cNvPr>
        <xdr:cNvSpPr/>
      </xdr:nvSpPr>
      <xdr:spPr>
        <a:xfrm>
          <a:off x="1634247" y="3047815"/>
          <a:ext cx="68203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En cours de mise à jour</a:t>
          </a:r>
        </a:p>
      </xdr:txBody>
    </xdr:sp>
    <xdr:clientData/>
  </xdr:oneCellAnchor>
  <xdr:oneCellAnchor>
    <xdr:from>
      <xdr:col>1</xdr:col>
      <xdr:colOff>213360</xdr:colOff>
      <xdr:row>27</xdr:row>
      <xdr:rowOff>83820</xdr:rowOff>
    </xdr:from>
    <xdr:ext cx="6820393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A6B614B-F388-4F1A-BEAC-8E24DB286F11}"/>
            </a:ext>
          </a:extLst>
        </xdr:cNvPr>
        <xdr:cNvSpPr/>
      </xdr:nvSpPr>
      <xdr:spPr>
        <a:xfrm>
          <a:off x="1630680" y="5067300"/>
          <a:ext cx="68203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En cours de mise à jour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cien%20ordi%20-%2020160925\Documents%20and%20Settings\ROD\42%20-%20course%20&#224;%20pied\2024-2025\Challenge%20Grand%20Est\Clts-Challenge-Marche-nordique-2024-2025.xlsx" TargetMode="External"/><Relationship Id="rId1" Type="http://schemas.openxmlformats.org/officeDocument/2006/relationships/externalLinkPath" Target="Clts-Challenge-Marche-nordique-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3"/>
      <sheetName val="Base"/>
      <sheetName val="vérif femmes"/>
      <sheetName val="vérif hommes"/>
      <sheetName val="Femmes"/>
      <sheetName val="Clt H officiel"/>
      <sheetName val="Hommes"/>
      <sheetName val="Equipes"/>
      <sheetName val="Clt Femmes"/>
      <sheetName val="Clt Hommes"/>
      <sheetName val="Clt Equipe F"/>
      <sheetName val="Clt Equipe H"/>
      <sheetName val="Clt Equipe Mixtes"/>
    </sheetNames>
    <sheetDataSet>
      <sheetData sheetId="0" refreshError="1"/>
      <sheetData sheetId="1">
        <row r="346">
          <cell r="E346" t="str">
            <v>MASSON Paul</v>
          </cell>
          <cell r="F346">
            <v>3</v>
          </cell>
          <cell r="G346" t="str">
            <v>Pca - S/l Csl Neuf-Brisach</v>
          </cell>
          <cell r="H346">
            <v>1</v>
          </cell>
          <cell r="I346">
            <v>68</v>
          </cell>
          <cell r="J346">
            <v>50</v>
          </cell>
          <cell r="K346" t="str">
            <v>G-E</v>
          </cell>
          <cell r="L346" t="str">
            <v>M</v>
          </cell>
          <cell r="M346" t="str">
            <v>CAM/08</v>
          </cell>
          <cell r="N346" t="str">
            <v>CAM</v>
          </cell>
          <cell r="P346">
            <v>150</v>
          </cell>
        </row>
        <row r="347">
          <cell r="E347" t="str">
            <v>ABRAHAM Jean-Yves</v>
          </cell>
          <cell r="F347">
            <v>3</v>
          </cell>
          <cell r="G347" t="str">
            <v>Romilly Sport 10 Athletisme</v>
          </cell>
          <cell r="H347">
            <v>1</v>
          </cell>
          <cell r="I347">
            <v>10</v>
          </cell>
          <cell r="J347">
            <v>49</v>
          </cell>
          <cell r="K347" t="str">
            <v>G-E</v>
          </cell>
          <cell r="L347" t="str">
            <v>M</v>
          </cell>
          <cell r="M347" t="str">
            <v>M4M/67</v>
          </cell>
          <cell r="N347" t="str">
            <v>M4M</v>
          </cell>
          <cell r="P347">
            <v>147</v>
          </cell>
        </row>
        <row r="348">
          <cell r="E348" t="str">
            <v>FABRIS Marc</v>
          </cell>
          <cell r="F348">
            <v>3</v>
          </cell>
          <cell r="G348" t="str">
            <v>Florange Olympic Club Athletis</v>
          </cell>
          <cell r="H348">
            <v>1</v>
          </cell>
          <cell r="I348">
            <v>57</v>
          </cell>
          <cell r="J348">
            <v>48</v>
          </cell>
          <cell r="K348" t="str">
            <v>G-E</v>
          </cell>
          <cell r="L348" t="str">
            <v>M</v>
          </cell>
          <cell r="M348" t="str">
            <v>M4M/68</v>
          </cell>
          <cell r="N348" t="str">
            <v>M4M</v>
          </cell>
          <cell r="P348">
            <v>144</v>
          </cell>
        </row>
        <row r="349">
          <cell r="E349" t="str">
            <v>PESE Delphine</v>
          </cell>
          <cell r="F349">
            <v>3</v>
          </cell>
          <cell r="G349" t="str">
            <v>TROYES OMNISPORTS</v>
          </cell>
          <cell r="H349">
            <v>1</v>
          </cell>
          <cell r="I349">
            <v>10</v>
          </cell>
          <cell r="J349">
            <v>50</v>
          </cell>
          <cell r="K349" t="str">
            <v>G-E</v>
          </cell>
          <cell r="L349" t="str">
            <v>F</v>
          </cell>
          <cell r="M349" t="str">
            <v>M2F/80</v>
          </cell>
          <cell r="N349" t="str">
            <v>M2F</v>
          </cell>
          <cell r="P349">
            <v>150</v>
          </cell>
        </row>
        <row r="350">
          <cell r="E350" t="str">
            <v>DEFAUT Emmanuelle</v>
          </cell>
          <cell r="F350">
            <v>3</v>
          </cell>
          <cell r="G350" t="str">
            <v>Pca - S/l Csl Neuf-Brisach</v>
          </cell>
          <cell r="H350">
            <v>1</v>
          </cell>
          <cell r="I350">
            <v>68</v>
          </cell>
          <cell r="J350">
            <v>49</v>
          </cell>
          <cell r="K350" t="str">
            <v>G-E</v>
          </cell>
          <cell r="L350" t="str">
            <v>F</v>
          </cell>
          <cell r="M350" t="str">
            <v>M3F/71</v>
          </cell>
          <cell r="N350" t="str">
            <v>M3F</v>
          </cell>
          <cell r="P350">
            <v>147</v>
          </cell>
        </row>
        <row r="351">
          <cell r="E351" t="str">
            <v>MAGNIER Patrick</v>
          </cell>
          <cell r="F351">
            <v>3</v>
          </cell>
          <cell r="G351" t="str">
            <v>Elan 59 - S/l Gravelines Athle</v>
          </cell>
          <cell r="H351">
            <v>1</v>
          </cell>
          <cell r="I351">
            <v>59</v>
          </cell>
          <cell r="J351">
            <v>47</v>
          </cell>
          <cell r="K351" t="str">
            <v>H-F</v>
          </cell>
          <cell r="L351" t="str">
            <v>M</v>
          </cell>
          <cell r="M351" t="str">
            <v>M6M/58</v>
          </cell>
          <cell r="N351" t="str">
            <v>M6M</v>
          </cell>
          <cell r="P351">
            <v>155.10000000000002</v>
          </cell>
        </row>
        <row r="352">
          <cell r="E352" t="str">
            <v>DEGOIX Tony</v>
          </cell>
          <cell r="F352">
            <v>3</v>
          </cell>
          <cell r="G352" t="str">
            <v>Romilly Sport 10 Athletisme</v>
          </cell>
          <cell r="H352">
            <v>1</v>
          </cell>
          <cell r="I352">
            <v>10</v>
          </cell>
          <cell r="J352">
            <v>46</v>
          </cell>
          <cell r="K352" t="str">
            <v>G-E</v>
          </cell>
          <cell r="L352" t="str">
            <v>M</v>
          </cell>
          <cell r="M352" t="str">
            <v>M3M/74</v>
          </cell>
          <cell r="N352" t="str">
            <v>M3M</v>
          </cell>
          <cell r="P352">
            <v>138</v>
          </cell>
        </row>
        <row r="353">
          <cell r="E353" t="str">
            <v>ROUSSEL Jean-Yves</v>
          </cell>
          <cell r="F353">
            <v>3</v>
          </cell>
          <cell r="G353" t="str">
            <v>Efcvo - S/l Ac St Gratien-Sann</v>
          </cell>
          <cell r="H353">
            <v>1</v>
          </cell>
          <cell r="I353">
            <v>95</v>
          </cell>
          <cell r="J353">
            <v>45</v>
          </cell>
          <cell r="K353" t="str">
            <v>I-F</v>
          </cell>
          <cell r="L353" t="str">
            <v>M</v>
          </cell>
          <cell r="M353" t="str">
            <v>M6M/58</v>
          </cell>
          <cell r="N353" t="str">
            <v>M6M</v>
          </cell>
          <cell r="P353">
            <v>148.5</v>
          </cell>
        </row>
        <row r="354">
          <cell r="E354" t="str">
            <v>CHALOT Stephanie</v>
          </cell>
          <cell r="F354">
            <v>3</v>
          </cell>
          <cell r="G354" t="str">
            <v>C.O.S. Villers Athletisme</v>
          </cell>
          <cell r="H354">
            <v>1</v>
          </cell>
          <cell r="I354">
            <v>54</v>
          </cell>
          <cell r="J354">
            <v>48</v>
          </cell>
          <cell r="K354" t="str">
            <v>G-E</v>
          </cell>
          <cell r="L354" t="str">
            <v>F</v>
          </cell>
          <cell r="M354" t="str">
            <v>M3F/75</v>
          </cell>
          <cell r="N354" t="str">
            <v>M3F</v>
          </cell>
          <cell r="P354">
            <v>144</v>
          </cell>
        </row>
        <row r="355">
          <cell r="E355" t="str">
            <v>OULMANN Jean Pierre</v>
          </cell>
          <cell r="F355">
            <v>3</v>
          </cell>
          <cell r="G355" t="str">
            <v>Asl Du Pays De Sainte Odile</v>
          </cell>
          <cell r="H355">
            <v>1</v>
          </cell>
          <cell r="I355">
            <v>67</v>
          </cell>
          <cell r="J355">
            <v>44</v>
          </cell>
          <cell r="K355" t="str">
            <v>G-E</v>
          </cell>
          <cell r="L355" t="str">
            <v>M</v>
          </cell>
          <cell r="M355" t="str">
            <v>M5M/61</v>
          </cell>
          <cell r="N355" t="str">
            <v>M5M</v>
          </cell>
          <cell r="P355">
            <v>132</v>
          </cell>
        </row>
        <row r="356">
          <cell r="E356" t="str">
            <v>DELANCHY Sylvie</v>
          </cell>
          <cell r="F356">
            <v>3</v>
          </cell>
          <cell r="G356" t="str">
            <v>C.O.S. Villers Athletisme</v>
          </cell>
          <cell r="H356">
            <v>1</v>
          </cell>
          <cell r="I356">
            <v>54</v>
          </cell>
          <cell r="J356">
            <v>47</v>
          </cell>
          <cell r="K356" t="str">
            <v>G-E</v>
          </cell>
          <cell r="L356" t="str">
            <v>F</v>
          </cell>
          <cell r="M356" t="str">
            <v>M5F/62</v>
          </cell>
          <cell r="N356" t="str">
            <v>M5F</v>
          </cell>
          <cell r="P356">
            <v>141</v>
          </cell>
        </row>
        <row r="357">
          <cell r="E357" t="str">
            <v>SINOT Valerie</v>
          </cell>
          <cell r="F357">
            <v>3</v>
          </cell>
          <cell r="H357">
            <v>1</v>
          </cell>
          <cell r="J357">
            <v>46</v>
          </cell>
          <cell r="L357" t="str">
            <v>F</v>
          </cell>
          <cell r="M357" t="str">
            <v>M3F/71</v>
          </cell>
          <cell r="N357" t="str">
            <v>M3F</v>
          </cell>
          <cell r="P357">
            <v>138</v>
          </cell>
        </row>
        <row r="358">
          <cell r="E358" t="str">
            <v>PERRET Veronique</v>
          </cell>
          <cell r="F358">
            <v>3</v>
          </cell>
          <cell r="H358">
            <v>1</v>
          </cell>
          <cell r="J358">
            <v>45</v>
          </cell>
          <cell r="L358" t="str">
            <v>F</v>
          </cell>
          <cell r="M358" t="str">
            <v>M6F/58</v>
          </cell>
          <cell r="N358" t="str">
            <v>M6F</v>
          </cell>
          <cell r="P358">
            <v>135</v>
          </cell>
        </row>
        <row r="359">
          <cell r="E359" t="str">
            <v>FICATIER Nathalie</v>
          </cell>
          <cell r="F359">
            <v>3</v>
          </cell>
          <cell r="H359">
            <v>1</v>
          </cell>
          <cell r="J359">
            <v>44</v>
          </cell>
          <cell r="L359" t="str">
            <v>F</v>
          </cell>
          <cell r="M359" t="str">
            <v>M5F/65</v>
          </cell>
          <cell r="N359" t="str">
            <v>M5F</v>
          </cell>
          <cell r="P359">
            <v>132</v>
          </cell>
        </row>
        <row r="360">
          <cell r="E360" t="str">
            <v>BONETTI Ludivine</v>
          </cell>
          <cell r="F360">
            <v>3</v>
          </cell>
          <cell r="H360">
            <v>1</v>
          </cell>
          <cell r="J360">
            <v>43</v>
          </cell>
          <cell r="L360" t="str">
            <v>F</v>
          </cell>
          <cell r="M360" t="str">
            <v>M1F/82</v>
          </cell>
          <cell r="N360" t="str">
            <v>M1F</v>
          </cell>
          <cell r="P360">
            <v>129</v>
          </cell>
        </row>
        <row r="361">
          <cell r="E361" t="str">
            <v>BORDET Marjorie</v>
          </cell>
          <cell r="F361">
            <v>3</v>
          </cell>
          <cell r="H361">
            <v>1</v>
          </cell>
          <cell r="J361">
            <v>42</v>
          </cell>
          <cell r="L361" t="str">
            <v>F</v>
          </cell>
          <cell r="M361" t="str">
            <v>M0F/88</v>
          </cell>
          <cell r="N361" t="str">
            <v>M0F</v>
          </cell>
          <cell r="P361">
            <v>126</v>
          </cell>
        </row>
        <row r="362">
          <cell r="E362" t="str">
            <v>BRU Alexandra</v>
          </cell>
          <cell r="F362">
            <v>3</v>
          </cell>
          <cell r="H362">
            <v>1</v>
          </cell>
          <cell r="J362">
            <v>41</v>
          </cell>
          <cell r="L362" t="str">
            <v>F</v>
          </cell>
          <cell r="M362" t="str">
            <v>M3F/73</v>
          </cell>
          <cell r="N362" t="str">
            <v>M3F</v>
          </cell>
          <cell r="P362">
            <v>123</v>
          </cell>
        </row>
        <row r="363">
          <cell r="E363" t="str">
            <v>DHORDAIN Oceane</v>
          </cell>
          <cell r="F363">
            <v>3</v>
          </cell>
          <cell r="H363">
            <v>1</v>
          </cell>
          <cell r="J363">
            <v>40</v>
          </cell>
          <cell r="L363" t="str">
            <v>F</v>
          </cell>
          <cell r="M363" t="str">
            <v>SEF/97</v>
          </cell>
          <cell r="N363" t="str">
            <v>SEF</v>
          </cell>
          <cell r="P363">
            <v>120</v>
          </cell>
        </row>
        <row r="364">
          <cell r="E364" t="str">
            <v>PENET Anne</v>
          </cell>
          <cell r="F364">
            <v>3</v>
          </cell>
          <cell r="G364" t="str">
            <v>Efs Reims A. *</v>
          </cell>
          <cell r="H364">
            <v>1</v>
          </cell>
          <cell r="I364">
            <v>51</v>
          </cell>
          <cell r="J364">
            <v>39</v>
          </cell>
          <cell r="K364" t="str">
            <v>G-E</v>
          </cell>
          <cell r="L364" t="str">
            <v>F</v>
          </cell>
          <cell r="M364" t="str">
            <v>M3F/73</v>
          </cell>
          <cell r="N364" t="str">
            <v>M3F</v>
          </cell>
          <cell r="P364">
            <v>117</v>
          </cell>
        </row>
        <row r="365">
          <cell r="E365" t="str">
            <v>ELIE Solene</v>
          </cell>
          <cell r="F365">
            <v>3</v>
          </cell>
          <cell r="H365">
            <v>1</v>
          </cell>
          <cell r="J365">
            <v>38</v>
          </cell>
          <cell r="L365" t="str">
            <v>F</v>
          </cell>
          <cell r="M365" t="str">
            <v>SEF/97</v>
          </cell>
          <cell r="N365" t="str">
            <v>SEF</v>
          </cell>
          <cell r="P365">
            <v>114</v>
          </cell>
        </row>
        <row r="366">
          <cell r="E366" t="str">
            <v>LESIEUR Anne-Sophie</v>
          </cell>
          <cell r="F366">
            <v>3</v>
          </cell>
          <cell r="H366">
            <v>1</v>
          </cell>
          <cell r="J366">
            <v>37</v>
          </cell>
          <cell r="L366" t="str">
            <v>F</v>
          </cell>
          <cell r="M366" t="str">
            <v>SEF/92</v>
          </cell>
          <cell r="N366" t="str">
            <v>SEF</v>
          </cell>
          <cell r="P366">
            <v>111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671" Type="http://schemas.openxmlformats.org/officeDocument/2006/relationships/hyperlink" Target="https://bases.athle.fr/asp.net/liste.aspx?frmbase=resultats&amp;frmmode=1&amp;frmespace=0&amp;frmcompetition=280639&amp;FrmLigue=I-F" TargetMode="External"/><Relationship Id="rId769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976" Type="http://schemas.openxmlformats.org/officeDocument/2006/relationships/hyperlink" Target="https://bases.athle.fr/asp.net/liste.aspx?frmbase=resultats&amp;frmmode=1&amp;frmespace=0&amp;frmcompetition=280639&amp;FrmLigue=H-F" TargetMode="External"/><Relationship Id="rId21" Type="http://schemas.openxmlformats.org/officeDocument/2006/relationships/hyperlink" Target="javascript:bddThrowAthlete('resultats',%201074315,%200)" TargetMode="External"/><Relationship Id="rId324" Type="http://schemas.openxmlformats.org/officeDocument/2006/relationships/hyperlink" Target="https://bases.athle.fr/asp.net/liste.aspx?frmbase=resultats&amp;frmmode=1&amp;frmespace=0&amp;frmcompetition=280695&amp;FrmLigue=G-E" TargetMode="External"/><Relationship Id="rId531" Type="http://schemas.openxmlformats.org/officeDocument/2006/relationships/hyperlink" Target="https://bases.athle.fr/asp.net/liste.aspx?frmbase=resultats&amp;frmmode=1&amp;frmespace=0&amp;frmcompetition=280639&amp;FrmLigue=G-E" TargetMode="External"/><Relationship Id="rId629" Type="http://schemas.openxmlformats.org/officeDocument/2006/relationships/hyperlink" Target="https://bases.athle.fr/asp.net/liste.aspx?frmbase=resultats&amp;frmmode=1&amp;pardisplay=1&amp;frmespace=0&amp;frmcompetition=280639&amp;frmclub=091144" TargetMode="External"/><Relationship Id="rId1161" Type="http://schemas.openxmlformats.org/officeDocument/2006/relationships/hyperlink" Target="https://bases.athle.fr/asp.net/liste.aspx?frmbase=resultats&amp;frmmode=1&amp;frmespace=0&amp;frmcompetition=284881&amp;FrmDepartement=067" TargetMode="External"/><Relationship Id="rId17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836" Type="http://schemas.openxmlformats.org/officeDocument/2006/relationships/hyperlink" Target="https://bases.athle.fr/asp.net/liste.aspx?frmbase=resultats&amp;frmmode=1&amp;frmespace=0&amp;frmcompetition=280639&amp;FrmLigue=G-E" TargetMode="External"/><Relationship Id="rId1021" Type="http://schemas.openxmlformats.org/officeDocument/2006/relationships/hyperlink" Target="https://bases.athle.fr/asp.net/liste.aspx?frmbase=resultats&amp;frmmode=1&amp;frmespace=0&amp;frmcompetition=280639&amp;FrmDepartement=078" TargetMode="External"/><Relationship Id="rId1119" Type="http://schemas.openxmlformats.org/officeDocument/2006/relationships/hyperlink" Target="https://bases.athle.fr/asp.net/liste.aspx?frmbase=resultats&amp;frmmode=1&amp;frmespace=0&amp;frmcompetition=284881&amp;FrmLigue=G-E" TargetMode="External"/><Relationship Id="rId268" Type="http://schemas.openxmlformats.org/officeDocument/2006/relationships/hyperlink" Target="https://bases.athle.fr/asp.net/liste.aspx?frmbase=resultats&amp;frmmode=1&amp;frmespace=0&amp;frmcompetition=280695&amp;FrmDepartement=054" TargetMode="External"/><Relationship Id="rId475" Type="http://schemas.openxmlformats.org/officeDocument/2006/relationships/hyperlink" Target="https://bases.athle.fr/asp.net/liste.aspx?frmbase=resultats&amp;frmmode=1&amp;frmespace=0&amp;frmcompetition=280695&amp;FrmDepartement=060" TargetMode="External"/><Relationship Id="rId68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903" Type="http://schemas.openxmlformats.org/officeDocument/2006/relationships/hyperlink" Target="javascript:bddThrowAthlete('resultats',%2029265430,%200)" TargetMode="External"/><Relationship Id="rId32" Type="http://schemas.openxmlformats.org/officeDocument/2006/relationships/hyperlink" Target="https://bases.athle.fr/asp.net/liste.aspx?frmbase=resultats&amp;frmmode=1&amp;pardisplay=1&amp;frmespace=0&amp;frmcompetition=280695&amp;frmclub=057052" TargetMode="External"/><Relationship Id="rId128" Type="http://schemas.openxmlformats.org/officeDocument/2006/relationships/hyperlink" Target="https://bases.athle.fr/asp.net/liste.aspx?frmbase=resultats&amp;frmmode=1&amp;frmespace=0&amp;frmcompetition=280695&amp;FrmDepartement=091" TargetMode="External"/><Relationship Id="rId33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542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M" TargetMode="External"/><Relationship Id="rId98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1172" Type="http://schemas.openxmlformats.org/officeDocument/2006/relationships/hyperlink" Target="https://bases.athle.fr/asp.net/liste.aspx?frmbase=resultats&amp;frmmode=1&amp;frmespace=0&amp;frmcompetition=284881&amp;FrmLigue=G-E" TargetMode="External"/><Relationship Id="rId181" Type="http://schemas.openxmlformats.org/officeDocument/2006/relationships/hyperlink" Target="javascript:bddThrowAthlete('resultats',%2019364495,%200)" TargetMode="External"/><Relationship Id="rId402" Type="http://schemas.openxmlformats.org/officeDocument/2006/relationships/hyperlink" Target="https://bases.athle.fr/asp.net/liste.aspx?frmbase=resultats&amp;frmmode=1&amp;pardisplay=1&amp;frmespace=0&amp;frmcompetition=280695&amp;frmclub=069002" TargetMode="External"/><Relationship Id="rId847" Type="http://schemas.openxmlformats.org/officeDocument/2006/relationships/hyperlink" Target="https://bases.athle.fr/asp.net/liste.aspx?frmbase=resultats&amp;frmmode=1&amp;frmespace=0&amp;frmcompetition=280639&amp;frmepreuve=FENSCH%20NORDIC%20TOUR%20/%20TCX&amp;frmcategorie=M7&amp;frmsexe=M" TargetMode="External"/><Relationship Id="rId1032" Type="http://schemas.openxmlformats.org/officeDocument/2006/relationships/hyperlink" Target="https://bases.athle.fr/asp.net/liste.aspx?frmbase=resultats&amp;frmmode=1&amp;frmespace=0&amp;frmcompetition=284881&amp;FrmLigue=G-E" TargetMode="External"/><Relationship Id="rId279" Type="http://schemas.openxmlformats.org/officeDocument/2006/relationships/hyperlink" Target="https://bases.athle.fr/asp.net/liste.aspx?frmbase=resultats&amp;frmmode=1&amp;frmespace=0&amp;frmcompetition=280695&amp;FrmLigue=I-F" TargetMode="External"/><Relationship Id="rId486" Type="http://schemas.openxmlformats.org/officeDocument/2006/relationships/hyperlink" Target="https://bases.athle.fr/asp.net/liste.aspx?frmbase=resultats&amp;frmmode=1&amp;frmespace=0&amp;frmcompetition=280695&amp;FrmLigue=ARA" TargetMode="External"/><Relationship Id="rId693" Type="http://schemas.openxmlformats.org/officeDocument/2006/relationships/hyperlink" Target="javascript:bddThrowAthlete('resultats',%2026644181,%200)" TargetMode="External"/><Relationship Id="rId70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914" Type="http://schemas.openxmlformats.org/officeDocument/2006/relationships/hyperlink" Target="https://bases.athle.fr/asp.net/liste.aspx?frmbase=resultats&amp;frmmode=1&amp;pardisplay=1&amp;frmespace=0&amp;frmcompetition=280639&amp;frmclub=060191" TargetMode="External"/><Relationship Id="rId4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139" Type="http://schemas.openxmlformats.org/officeDocument/2006/relationships/hyperlink" Target="https://bases.athle.fr/asp.net/liste.aspx?frmbase=resultats&amp;frmmode=1&amp;frmespace=0&amp;frmcompetition=280695&amp;FrmLigue=I-F" TargetMode="External"/><Relationship Id="rId346" Type="http://schemas.openxmlformats.org/officeDocument/2006/relationships/hyperlink" Target="javascript:bddThrowAthlete('resultats',%20597345,%200)" TargetMode="External"/><Relationship Id="rId553" Type="http://schemas.openxmlformats.org/officeDocument/2006/relationships/hyperlink" Target="javascript:bddThrowAthlete('resultats',%2024077803,%200)" TargetMode="External"/><Relationship Id="rId760" Type="http://schemas.openxmlformats.org/officeDocument/2006/relationships/hyperlink" Target="https://bases.athle.fr/asp.net/liste.aspx?frmbase=resultats&amp;frmmode=1&amp;frmespace=0&amp;frmcompetition=280639&amp;FrmDepartement=054" TargetMode="External"/><Relationship Id="rId998" Type="http://schemas.openxmlformats.org/officeDocument/2006/relationships/hyperlink" Target="javascript:bddThrowAthlete('resultats',%209279138,%200)" TargetMode="External"/><Relationship Id="rId192" Type="http://schemas.openxmlformats.org/officeDocument/2006/relationships/hyperlink" Target="https://bases.athle.fr/asp.net/liste.aspx?frmbase=resultats&amp;frmmode=1&amp;pardisplay=1&amp;frmespace=0&amp;frmcompetition=280695&amp;frmclub=091135" TargetMode="External"/><Relationship Id="rId206" Type="http://schemas.openxmlformats.org/officeDocument/2006/relationships/hyperlink" Target="javascript:bddThrowAthlete('resultats',%2024551227,%200)" TargetMode="External"/><Relationship Id="rId413" Type="http://schemas.openxmlformats.org/officeDocument/2006/relationships/hyperlink" Target="https://bases.athle.fr/asp.net/liste.aspx?frmbase=resultats&amp;frmmode=1&amp;pardisplay=1&amp;frmespace=0&amp;frmcompetition=280695&amp;frmclub=057052" TargetMode="External"/><Relationship Id="rId858" Type="http://schemas.openxmlformats.org/officeDocument/2006/relationships/hyperlink" Target="javascript:bddThrowAthlete('resultats',%2024280396,%200)" TargetMode="External"/><Relationship Id="rId104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2&amp;frmsexe=M" TargetMode="External"/><Relationship Id="rId49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F" TargetMode="External"/><Relationship Id="rId62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718" Type="http://schemas.openxmlformats.org/officeDocument/2006/relationships/hyperlink" Target="javascript:bddThrowAthlete('resultats',%2025133905,%200)" TargetMode="External"/><Relationship Id="rId92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357" Type="http://schemas.openxmlformats.org/officeDocument/2006/relationships/hyperlink" Target="https://bases.athle.fr/asp.net/liste.aspx?frmbase=resultats&amp;frmmode=1&amp;pardisplay=1&amp;frmespace=0&amp;frmcompetition=280695&amp;frmclub=054076" TargetMode="External"/><Relationship Id="rId1110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M" TargetMode="External"/><Relationship Id="rId54" Type="http://schemas.openxmlformats.org/officeDocument/2006/relationships/hyperlink" Target="https://bases.athle.fr/asp.net/liste.aspx?frmbase=resultats&amp;frmmode=1&amp;frmespace=0&amp;frmcompetition=280695&amp;FrmLigue=I-F" TargetMode="External"/><Relationship Id="rId217" Type="http://schemas.openxmlformats.org/officeDocument/2006/relationships/hyperlink" Target="https://bases.athle.fr/asp.net/liste.aspx?frmbase=resultats&amp;frmmode=1&amp;pardisplay=1&amp;frmespace=0&amp;frmcompetition=280695&amp;frmclub=039013" TargetMode="External"/><Relationship Id="rId564" Type="http://schemas.openxmlformats.org/officeDocument/2006/relationships/hyperlink" Target="https://bases.athle.fr/asp.net/liste.aspx?frmbase=resultats&amp;frmmode=1&amp;pardisplay=1&amp;frmespace=0&amp;frmcompetition=280639&amp;frmclub=091144" TargetMode="External"/><Relationship Id="rId771" Type="http://schemas.openxmlformats.org/officeDocument/2006/relationships/hyperlink" Target="https://bases.athle.fr/asp.net/liste.aspx?frmbase=resultats&amp;frmmode=1&amp;frmespace=0&amp;frmcompetition=280639&amp;FrmLigue=G-E" TargetMode="External"/><Relationship Id="rId869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424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631" Type="http://schemas.openxmlformats.org/officeDocument/2006/relationships/hyperlink" Target="https://bases.athle.fr/asp.net/liste.aspx?frmbase=resultats&amp;frmmode=1&amp;frmespace=0&amp;frmcompetition=280639&amp;FrmLigue=I-F" TargetMode="External"/><Relationship Id="rId729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1054" Type="http://schemas.openxmlformats.org/officeDocument/2006/relationships/hyperlink" Target="javascript:bddThrowAthlete('resultats',%2024830805,%200)" TargetMode="External"/><Relationship Id="rId27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936" Type="http://schemas.openxmlformats.org/officeDocument/2006/relationships/hyperlink" Target="https://bases.athle.fr/asp.net/liste.aspx?frmbase=resultats&amp;frmmode=1&amp;frmespace=0&amp;frmcompetition=280639&amp;FrmLigue=G-E" TargetMode="External"/><Relationship Id="rId1121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4&amp;frmsexe=M" TargetMode="External"/><Relationship Id="rId6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13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F" TargetMode="External"/><Relationship Id="rId368" Type="http://schemas.openxmlformats.org/officeDocument/2006/relationships/hyperlink" Target="https://bases.athle.fr/asp.net/liste.aspx?frmbase=resultats&amp;frmmode=1&amp;frmespace=0&amp;frmcompetition=280695&amp;FrmDepartement=070" TargetMode="External"/><Relationship Id="rId575" Type="http://schemas.openxmlformats.org/officeDocument/2006/relationships/hyperlink" Target="https://bases.athle.fr/asp.net/liste.aspx?frmbase=resultats&amp;frmmode=1&amp;frmespace=0&amp;frmcompetition=280639&amp;FrmDepartement=095" TargetMode="External"/><Relationship Id="rId78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228" Type="http://schemas.openxmlformats.org/officeDocument/2006/relationships/hyperlink" Target="https://bases.athle.fr/asp.net/liste.aspx?frmbase=resultats&amp;frmmode=1&amp;frmespace=0&amp;frmcompetition=280695&amp;FrmDepartement=030" TargetMode="External"/><Relationship Id="rId435" Type="http://schemas.openxmlformats.org/officeDocument/2006/relationships/hyperlink" Target="https://bases.athle.fr/asp.net/liste.aspx?frmbase=resultats&amp;frmmode=1&amp;frmespace=0&amp;frmcompetition=280695&amp;FrmDepartement=060" TargetMode="External"/><Relationship Id="rId642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M" TargetMode="External"/><Relationship Id="rId1065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281" Type="http://schemas.openxmlformats.org/officeDocument/2006/relationships/hyperlink" Target="javascript:bddThrowAthlete('resultats',%2022458445,%200)" TargetMode="External"/><Relationship Id="rId50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F" TargetMode="External"/><Relationship Id="rId94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1132" Type="http://schemas.openxmlformats.org/officeDocument/2006/relationships/hyperlink" Target="javascript:bddThrowAthlete('resultats',%2026018391,%200)" TargetMode="External"/><Relationship Id="rId76" Type="http://schemas.openxmlformats.org/officeDocument/2006/relationships/hyperlink" Target="javascript:bddThrowAthlete('resultats',%2025239950,%200)" TargetMode="External"/><Relationship Id="rId141" Type="http://schemas.openxmlformats.org/officeDocument/2006/relationships/hyperlink" Target="javascript:bddThrowAthlete('resultats',%207935718,%200)" TargetMode="External"/><Relationship Id="rId379" Type="http://schemas.openxmlformats.org/officeDocument/2006/relationships/hyperlink" Target="https://bases.athle.fr/asp.net/liste.aspx?frmbase=resultats&amp;frmmode=1&amp;frmespace=0&amp;frmcompetition=280695&amp;FrmLigue=OCC" TargetMode="External"/><Relationship Id="rId586" Type="http://schemas.openxmlformats.org/officeDocument/2006/relationships/hyperlink" Target="https://bases.athle.fr/asp.net/liste.aspx?frmbase=resultats&amp;frmmode=1&amp;frmespace=0&amp;frmcompetition=280639&amp;FrmLigue=I-F" TargetMode="External"/><Relationship Id="rId793" Type="http://schemas.openxmlformats.org/officeDocument/2006/relationships/hyperlink" Target="javascript:bddThrowAthlete('resultats',%2023995865,%200)" TargetMode="External"/><Relationship Id="rId80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239" Type="http://schemas.openxmlformats.org/officeDocument/2006/relationships/hyperlink" Target="https://bases.athle.fr/asp.net/liste.aspx?frmbase=resultats&amp;frmmode=1&amp;frmespace=0&amp;frmcompetition=280695&amp;FrmLigue=G-E" TargetMode="External"/><Relationship Id="rId446" Type="http://schemas.openxmlformats.org/officeDocument/2006/relationships/hyperlink" Target="https://bases.athle.fr/asp.net/liste.aspx?frmbase=resultats&amp;frmmode=1&amp;frmespace=0&amp;frmcompetition=280695&amp;FrmLigue=G-E" TargetMode="External"/><Relationship Id="rId653" Type="http://schemas.openxmlformats.org/officeDocument/2006/relationships/hyperlink" Target="javascript:bddThrowAthlete('resultats',%2023995873,%200)" TargetMode="External"/><Relationship Id="rId1076" Type="http://schemas.openxmlformats.org/officeDocument/2006/relationships/hyperlink" Target="https://bases.athle.fr/asp.net/liste.aspx?frmbase=resultats&amp;frmmode=1&amp;frmespace=0&amp;frmcompetition=284881&amp;FrmDepartement=052" TargetMode="External"/><Relationship Id="rId292" Type="http://schemas.openxmlformats.org/officeDocument/2006/relationships/hyperlink" Target="https://bases.athle.fr/asp.net/liste.aspx?frmbase=resultats&amp;frmmode=1&amp;pardisplay=1&amp;frmespace=0&amp;frmcompetition=280695&amp;frmclub=090010" TargetMode="External"/><Relationship Id="rId306" Type="http://schemas.openxmlformats.org/officeDocument/2006/relationships/hyperlink" Target="javascript:bddThrowAthlete('resultats',%2025360618,%200)" TargetMode="External"/><Relationship Id="rId86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958" Type="http://schemas.openxmlformats.org/officeDocument/2006/relationships/hyperlink" Target="javascript:bddThrowAthlete('resultats',%2025311737,%200)" TargetMode="External"/><Relationship Id="rId1143" Type="http://schemas.openxmlformats.org/officeDocument/2006/relationships/hyperlink" Target="https://bases.athle.fr/asp.net/liste.aspx?frmbase=resultats&amp;frmmode=1&amp;frmespace=0&amp;frmcompetition=284881&amp;FrmDepartement=054" TargetMode="External"/><Relationship Id="rId87" Type="http://schemas.openxmlformats.org/officeDocument/2006/relationships/hyperlink" Target="https://bases.athle.fr/asp.net/liste.aspx?frmbase=resultats&amp;frmmode=1&amp;pardisplay=1&amp;frmespace=0&amp;frmcompetition=280695&amp;frmclub=091135" TargetMode="External"/><Relationship Id="rId513" Type="http://schemas.openxmlformats.org/officeDocument/2006/relationships/hyperlink" Target="javascript:bddThrowAthlete('resultats',%2023567547,%200)" TargetMode="External"/><Relationship Id="rId59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720" Type="http://schemas.openxmlformats.org/officeDocument/2006/relationships/hyperlink" Target="https://bases.athle.fr/asp.net/liste.aspx?frmbase=resultats&amp;frmmode=1&amp;frmespace=0&amp;frmcompetition=280639&amp;FrmDepartement=095" TargetMode="External"/><Relationship Id="rId818" Type="http://schemas.openxmlformats.org/officeDocument/2006/relationships/hyperlink" Target="javascript:bddThrowAthlete('resultats',%20378028,%200)" TargetMode="External"/><Relationship Id="rId152" Type="http://schemas.openxmlformats.org/officeDocument/2006/relationships/hyperlink" Target="https://bases.athle.fr/asp.net/liste.aspx?frmbase=resultats&amp;frmmode=1&amp;pardisplay=1&amp;frmespace=0&amp;frmcompetition=280695&amp;frmclub=054052" TargetMode="External"/><Relationship Id="rId45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1003" Type="http://schemas.openxmlformats.org/officeDocument/2006/relationships/hyperlink" Target="javascript:bddThrowAthlete('resultats',%2019282699,%200)" TargetMode="External"/><Relationship Id="rId1087" Type="http://schemas.openxmlformats.org/officeDocument/2006/relationships/hyperlink" Target="https://bases.athle.fr/asp.net/liste.aspx?frmbase=resultats&amp;frmmode=1&amp;pardisplay=1&amp;frmespace=0&amp;frmcompetition=284881&amp;frmclub=054052" TargetMode="External"/><Relationship Id="rId66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871" Type="http://schemas.openxmlformats.org/officeDocument/2006/relationships/hyperlink" Target="https://bases.athle.fr/asp.net/liste.aspx?frmbase=resultats&amp;frmmode=1&amp;frmespace=0&amp;frmcompetition=280639&amp;FrmLigue=G-E" TargetMode="External"/><Relationship Id="rId969" Type="http://schemas.openxmlformats.org/officeDocument/2006/relationships/hyperlink" Target="https://bases.athle.fr/asp.net/liste.aspx?frmbase=resultats&amp;frmmode=1&amp;pardisplay=1&amp;frmespace=0&amp;frmcompetition=280639&amp;frmclub=060191" TargetMode="External"/><Relationship Id="rId14" Type="http://schemas.openxmlformats.org/officeDocument/2006/relationships/hyperlink" Target="https://bases.athle.fr/asp.net/liste.aspx?frmbase=resultats&amp;frmmode=1&amp;frmespace=0&amp;frmcompetition=280695&amp;FrmLigue=G-E" TargetMode="External"/><Relationship Id="rId317" Type="http://schemas.openxmlformats.org/officeDocument/2006/relationships/hyperlink" Target="https://bases.athle.fr/asp.net/liste.aspx?frmbase=resultats&amp;frmmode=1&amp;pardisplay=1&amp;frmespace=0&amp;frmcompetition=280695&amp;frmclub=021044" TargetMode="External"/><Relationship Id="rId524" Type="http://schemas.openxmlformats.org/officeDocument/2006/relationships/hyperlink" Target="https://bases.athle.fr/asp.net/liste.aspx?frmbase=resultats&amp;frmmode=1&amp;pardisplay=1&amp;frmespace=0&amp;frmcompetition=280695&amp;frmclub=078468" TargetMode="External"/><Relationship Id="rId731" Type="http://schemas.openxmlformats.org/officeDocument/2006/relationships/hyperlink" Target="https://bases.athle.fr/asp.net/liste.aspx?frmbase=resultats&amp;frmmode=1&amp;frmespace=0&amp;frmcompetition=280639&amp;FrmLigue=G-E" TargetMode="External"/><Relationship Id="rId1154" Type="http://schemas.openxmlformats.org/officeDocument/2006/relationships/hyperlink" Target="javascript:bddThrowAthlete('resultats',%2015340791,%200)" TargetMode="External"/><Relationship Id="rId98" Type="http://schemas.openxmlformats.org/officeDocument/2006/relationships/hyperlink" Target="https://bases.athle.fr/asp.net/liste.aspx?frmbase=resultats&amp;frmmode=1&amp;frmespace=0&amp;frmcompetition=280695&amp;FrmDepartement=090" TargetMode="External"/><Relationship Id="rId163" Type="http://schemas.openxmlformats.org/officeDocument/2006/relationships/hyperlink" Target="https://bases.athle.fr/asp.net/liste.aspx?frmbase=resultats&amp;frmmode=1&amp;frmespace=0&amp;frmcompetition=280695&amp;FrmDepartement=090" TargetMode="External"/><Relationship Id="rId37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829" Type="http://schemas.openxmlformats.org/officeDocument/2006/relationships/hyperlink" Target="https://bases.athle.fr/asp.net/liste.aspx?frmbase=resultats&amp;frmmode=1&amp;pardisplay=1&amp;frmespace=0&amp;frmcompetition=280639&amp;frmclub=021008" TargetMode="External"/><Relationship Id="rId1014" Type="http://schemas.openxmlformats.org/officeDocument/2006/relationships/hyperlink" Target="javascript:bddThrowAthlete('resultats',%2022466881,%200)" TargetMode="External"/><Relationship Id="rId23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468" Type="http://schemas.openxmlformats.org/officeDocument/2006/relationships/hyperlink" Target="javascript:bddThrowAthlete('resultats',%201538058,%200)" TargetMode="External"/><Relationship Id="rId67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882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F" TargetMode="External"/><Relationship Id="rId1098" Type="http://schemas.openxmlformats.org/officeDocument/2006/relationships/hyperlink" Target="https://bases.athle.fr/asp.net/liste.aspx?frmbase=resultats&amp;frmmode=1&amp;frmespace=0&amp;frmcompetition=284881&amp;FrmDepartement=068" TargetMode="External"/><Relationship Id="rId2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32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53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742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1165" Type="http://schemas.openxmlformats.org/officeDocument/2006/relationships/hyperlink" Target="https://bases.athle.fr/asp.net/liste.aspx?frmbase=resultats&amp;frmmode=1&amp;pardisplay=1&amp;frmespace=0&amp;frmcompetition=284881&amp;frmclub=067059" TargetMode="External"/><Relationship Id="rId174" Type="http://schemas.openxmlformats.org/officeDocument/2006/relationships/hyperlink" Target="https://bases.athle.fr/asp.net/liste.aspx?frmbase=resultats&amp;frmmode=1&amp;frmespace=0&amp;frmcompetition=280695&amp;FrmLigue=G-E" TargetMode="External"/><Relationship Id="rId381" Type="http://schemas.openxmlformats.org/officeDocument/2006/relationships/hyperlink" Target="javascript:bddThrowAthlete('resultats',%2026018391,%200)" TargetMode="External"/><Relationship Id="rId60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1025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241" Type="http://schemas.openxmlformats.org/officeDocument/2006/relationships/hyperlink" Target="javascript:bddThrowAthlete('resultats',%20705328,%200)" TargetMode="External"/><Relationship Id="rId479" Type="http://schemas.openxmlformats.org/officeDocument/2006/relationships/hyperlink" Target="https://bases.athle.fr/asp.net/liste.aspx?frmbase=resultats&amp;frmmode=1&amp;pardisplay=1&amp;frmespace=0&amp;frmcompetition=280695&amp;frmclub=068043" TargetMode="External"/><Relationship Id="rId686" Type="http://schemas.openxmlformats.org/officeDocument/2006/relationships/hyperlink" Target="https://bases.athle.fr/asp.net/liste.aspx?frmbase=resultats&amp;frmmode=1&amp;frmespace=0&amp;frmcompetition=280639&amp;FrmLigue=I-F" TargetMode="External"/><Relationship Id="rId893" Type="http://schemas.openxmlformats.org/officeDocument/2006/relationships/hyperlink" Target="javascript:bddThrowAthlete('resultats',%2024942845,%200)" TargetMode="External"/><Relationship Id="rId90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36" Type="http://schemas.openxmlformats.org/officeDocument/2006/relationships/hyperlink" Target="javascript:bddThrowAthlete('resultats',%2026018383,%200)" TargetMode="External"/><Relationship Id="rId339" Type="http://schemas.openxmlformats.org/officeDocument/2006/relationships/hyperlink" Target="https://bases.athle.fr/asp.net/liste.aspx?frmbase=resultats&amp;frmmode=1&amp;frmespace=0&amp;frmcompetition=280695&amp;FrmLigue=BFC" TargetMode="External"/><Relationship Id="rId546" Type="http://schemas.openxmlformats.org/officeDocument/2006/relationships/hyperlink" Target="https://bases.athle.fr/asp.net/liste.aspx?frmbase=resultats&amp;frmmode=1&amp;frmespace=0&amp;frmcompetition=280639&amp;FrmLigue=G-E" TargetMode="External"/><Relationship Id="rId753" Type="http://schemas.openxmlformats.org/officeDocument/2006/relationships/hyperlink" Target="javascript:bddThrowAthlete('resultats',%2022458445,%200)" TargetMode="External"/><Relationship Id="rId1176" Type="http://schemas.openxmlformats.org/officeDocument/2006/relationships/hyperlink" Target="javascript:bddThrowAthlete('resultats',%2023567547,%200)" TargetMode="External"/><Relationship Id="rId101" Type="http://schemas.openxmlformats.org/officeDocument/2006/relationships/hyperlink" Target="javascript:bddThrowAthlete('resultats',%2025123048,%200)" TargetMode="External"/><Relationship Id="rId18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406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F" TargetMode="External"/><Relationship Id="rId960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036" Type="http://schemas.openxmlformats.org/officeDocument/2006/relationships/hyperlink" Target="https://bases.athle.fr/asp.net/liste.aspx?frmbase=resultats&amp;frmmode=1&amp;frmespace=0&amp;frmcompetition=284881&amp;FrmDepartement=054" TargetMode="External"/><Relationship Id="rId392" Type="http://schemas.openxmlformats.org/officeDocument/2006/relationships/hyperlink" Target="https://bases.athle.fr/asp.net/liste.aspx?frmbase=resultats&amp;frmmode=1&amp;pardisplay=1&amp;frmespace=0&amp;frmcompetition=280695&amp;frmclub=057052" TargetMode="External"/><Relationship Id="rId613" Type="http://schemas.openxmlformats.org/officeDocument/2006/relationships/hyperlink" Target="javascript:bddThrowAthlete('resultats',%2021291710,%200)" TargetMode="External"/><Relationship Id="rId697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F" TargetMode="External"/><Relationship Id="rId82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918" Type="http://schemas.openxmlformats.org/officeDocument/2006/relationships/hyperlink" Target="javascript:bddThrowAthlete('resultats',%2013990329,%200)" TargetMode="External"/><Relationship Id="rId252" Type="http://schemas.openxmlformats.org/officeDocument/2006/relationships/hyperlink" Target="https://bases.athle.fr/asp.net/liste.aspx?frmbase=resultats&amp;frmmode=1&amp;pardisplay=1&amp;frmespace=0&amp;frmcompetition=280695&amp;frmclub=067055" TargetMode="External"/><Relationship Id="rId1103" Type="http://schemas.openxmlformats.org/officeDocument/2006/relationships/hyperlink" Target="https://bases.athle.fr/asp.net/liste.aspx?frmbase=resultats&amp;frmmode=1&amp;frmespace=0&amp;frmcompetition=284881&amp;FrmDepartement=057" TargetMode="External"/><Relationship Id="rId4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11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557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764" Type="http://schemas.openxmlformats.org/officeDocument/2006/relationships/hyperlink" Target="https://bases.athle.fr/asp.net/liste.aspx?frmbase=resultats&amp;frmmode=1&amp;pardisplay=1&amp;frmespace=0&amp;frmcompetition=280639&amp;frmclub=057027" TargetMode="External"/><Relationship Id="rId971" Type="http://schemas.openxmlformats.org/officeDocument/2006/relationships/hyperlink" Target="https://bases.athle.fr/asp.net/liste.aspx?frmbase=resultats&amp;frmmode=1&amp;frmespace=0&amp;frmcompetition=280639&amp;FrmLigue=H-F" TargetMode="External"/><Relationship Id="rId196" Type="http://schemas.openxmlformats.org/officeDocument/2006/relationships/hyperlink" Target="javascript:bddThrowAthlete('resultats',%2027606469,%200)" TargetMode="External"/><Relationship Id="rId417" Type="http://schemas.openxmlformats.org/officeDocument/2006/relationships/hyperlink" Target="javascript:bddThrowAthlete('resultats',%2013157527,%200)" TargetMode="External"/><Relationship Id="rId624" Type="http://schemas.openxmlformats.org/officeDocument/2006/relationships/hyperlink" Target="https://bases.athle.fr/asp.net/liste.aspx?frmbase=resultats&amp;frmmode=1&amp;pardisplay=1&amp;frmespace=0&amp;frmcompetition=280639&amp;frmclub=077143" TargetMode="External"/><Relationship Id="rId831" Type="http://schemas.openxmlformats.org/officeDocument/2006/relationships/hyperlink" Target="https://bases.athle.fr/asp.net/liste.aspx?frmbase=resultats&amp;frmmode=1&amp;frmespace=0&amp;frmcompetition=280639&amp;FrmLigue=BFC" TargetMode="External"/><Relationship Id="rId1047" Type="http://schemas.openxmlformats.org/officeDocument/2006/relationships/hyperlink" Target="https://bases.athle.fr/asp.net/liste.aspx?frmbase=resultats&amp;frmmode=1&amp;frmespace=0&amp;frmcompetition=284881&amp;FrmLigue=G-E" TargetMode="External"/><Relationship Id="rId263" Type="http://schemas.openxmlformats.org/officeDocument/2006/relationships/hyperlink" Target="https://bases.athle.fr/asp.net/liste.aspx?frmbase=resultats&amp;frmmode=1&amp;frmespace=0&amp;frmcompetition=280695&amp;FrmDepartement=052" TargetMode="External"/><Relationship Id="rId470" Type="http://schemas.openxmlformats.org/officeDocument/2006/relationships/hyperlink" Target="https://bases.athle.fr/asp.net/liste.aspx?frmbase=resultats&amp;frmmode=1&amp;frmespace=0&amp;frmcompetition=280695&amp;FrmDepartement=090" TargetMode="External"/><Relationship Id="rId929" Type="http://schemas.openxmlformats.org/officeDocument/2006/relationships/hyperlink" Target="https://bases.athle.fr/asp.net/liste.aspx?frmbase=resultats&amp;frmmode=1&amp;pardisplay=1&amp;frmespace=0&amp;frmcompetition=280639&amp;frmclub=067069" TargetMode="External"/><Relationship Id="rId1114" Type="http://schemas.openxmlformats.org/officeDocument/2006/relationships/hyperlink" Target="https://bases.athle.fr/asp.net/liste.aspx?frmbase=resultats&amp;frmmode=1&amp;frmespace=0&amp;frmcompetition=284881&amp;FrmLigue=G-E" TargetMode="External"/><Relationship Id="rId5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123" Type="http://schemas.openxmlformats.org/officeDocument/2006/relationships/hyperlink" Target="https://bases.athle.fr/asp.net/liste.aspx?frmbase=resultats&amp;frmmode=1&amp;frmespace=0&amp;frmcompetition=280695&amp;FrmDepartement=091" TargetMode="External"/><Relationship Id="rId33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568" Type="http://schemas.openxmlformats.org/officeDocument/2006/relationships/hyperlink" Target="javascript:bddThrowAthlete('resultats',%2024280395,%200)" TargetMode="External"/><Relationship Id="rId775" Type="http://schemas.openxmlformats.org/officeDocument/2006/relationships/hyperlink" Target="https://bases.athle.fr/asp.net/liste.aspx?frmbase=resultats&amp;frmmode=1&amp;frmespace=0&amp;frmcompetition=280639&amp;FrmDepartement=095" TargetMode="External"/><Relationship Id="rId982" Type="http://schemas.openxmlformats.org/officeDocument/2006/relationships/hyperlink" Target="https://bases.athle.fr/asp.net/liste.aspx?frmbase=resultats&amp;frmmode=1&amp;frmespace=0&amp;frmcompetition=280639&amp;frmepreuve=FENSCH%20NORDIC%20TOUR%20/%20TCX&amp;frmcategorie=SE&amp;frmsexe=M" TargetMode="External"/><Relationship Id="rId428" Type="http://schemas.openxmlformats.org/officeDocument/2006/relationships/hyperlink" Target="javascript:bddThrowAthlete('resultats',%2018941542,%200)" TargetMode="External"/><Relationship Id="rId63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842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F" TargetMode="External"/><Relationship Id="rId105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6&amp;frmsexe=M" TargetMode="External"/><Relationship Id="rId274" Type="http://schemas.openxmlformats.org/officeDocument/2006/relationships/hyperlink" Target="https://bases.athle.fr/asp.net/liste.aspx?frmbase=resultats&amp;frmmode=1&amp;frmespace=0&amp;frmcompetition=280695&amp;FrmLigue=BFC" TargetMode="External"/><Relationship Id="rId481" Type="http://schemas.openxmlformats.org/officeDocument/2006/relationships/hyperlink" Target="https://bases.athle.fr/asp.net/liste.aspx?frmbase=resultats&amp;frmmode=1&amp;frmespace=0&amp;frmcompetition=280695&amp;FrmLigue=G-E" TargetMode="External"/><Relationship Id="rId702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1125" Type="http://schemas.openxmlformats.org/officeDocument/2006/relationships/hyperlink" Target="https://bases.athle.fr/asp.net/liste.aspx?frmbase=resultats&amp;frmmode=1&amp;frmespace=0&amp;frmcompetition=284881&amp;FrmLigue=G-E" TargetMode="External"/><Relationship Id="rId69" Type="http://schemas.openxmlformats.org/officeDocument/2006/relationships/hyperlink" Target="https://bases.athle.fr/asp.net/liste.aspx?frmbase=resultats&amp;frmmode=1&amp;frmespace=0&amp;frmcompetition=280695&amp;FrmLigue=I-F" TargetMode="External"/><Relationship Id="rId134" Type="http://schemas.openxmlformats.org/officeDocument/2006/relationships/hyperlink" Target="https://bases.athle.fr/asp.net/liste.aspx?frmbase=resultats&amp;frmmode=1&amp;frmespace=0&amp;frmcompetition=280695&amp;FrmLigue=G-E" TargetMode="External"/><Relationship Id="rId579" Type="http://schemas.openxmlformats.org/officeDocument/2006/relationships/hyperlink" Target="https://bases.athle.fr/asp.net/liste.aspx?frmbase=resultats&amp;frmmode=1&amp;pardisplay=1&amp;frmespace=0&amp;frmcompetition=280639&amp;frmclub=010011" TargetMode="External"/><Relationship Id="rId786" Type="http://schemas.openxmlformats.org/officeDocument/2006/relationships/hyperlink" Target="https://bases.athle.fr/asp.net/liste.aspx?frmbase=resultats&amp;frmmode=1&amp;frmespace=0&amp;frmcompetition=280639&amp;FrmLigue=G-E" TargetMode="External"/><Relationship Id="rId993" Type="http://schemas.openxmlformats.org/officeDocument/2006/relationships/hyperlink" Target="javascript:bddThrowAthlete('resultats',%2026018392,%200)" TargetMode="External"/><Relationship Id="rId341" Type="http://schemas.openxmlformats.org/officeDocument/2006/relationships/hyperlink" Target="javascript:bddThrowAthlete('resultats',%2010190286,%200)" TargetMode="External"/><Relationship Id="rId439" Type="http://schemas.openxmlformats.org/officeDocument/2006/relationships/hyperlink" Target="https://bases.athle.fr/asp.net/liste.aspx?frmbase=resultats&amp;frmmode=1&amp;pardisplay=1&amp;frmespace=0&amp;frmcompetition=280695&amp;frmclub=067069" TargetMode="External"/><Relationship Id="rId646" Type="http://schemas.openxmlformats.org/officeDocument/2006/relationships/hyperlink" Target="https://bases.athle.fr/asp.net/liste.aspx?frmbase=resultats&amp;frmmode=1&amp;frmespace=0&amp;frmcompetition=280639&amp;FrmLigue=G-E" TargetMode="External"/><Relationship Id="rId1069" Type="http://schemas.openxmlformats.org/officeDocument/2006/relationships/hyperlink" Target="javascript:bddThrowAthlete('resultats',%20705328,%200)" TargetMode="External"/><Relationship Id="rId201" Type="http://schemas.openxmlformats.org/officeDocument/2006/relationships/hyperlink" Target="javascript:bddThrowAthlete('resultats',%2022647683,%200)" TargetMode="External"/><Relationship Id="rId28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506" Type="http://schemas.openxmlformats.org/officeDocument/2006/relationships/hyperlink" Target="https://bases.athle.fr/asp.net/liste.aspx?frmbase=resultats&amp;frmmode=1&amp;frmespace=0&amp;frmcompetition=280695&amp;FrmLigue=G-E" TargetMode="External"/><Relationship Id="rId853" Type="http://schemas.openxmlformats.org/officeDocument/2006/relationships/hyperlink" Target="javascript:bddThrowAthlete('resultats',%2023654188,%200)" TargetMode="External"/><Relationship Id="rId1136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M" TargetMode="External"/><Relationship Id="rId49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713" Type="http://schemas.openxmlformats.org/officeDocument/2006/relationships/hyperlink" Target="javascript:bddThrowAthlete('resultats',%2029495712,%200)" TargetMode="External"/><Relationship Id="rId797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F" TargetMode="External"/><Relationship Id="rId920" Type="http://schemas.openxmlformats.org/officeDocument/2006/relationships/hyperlink" Target="https://bases.athle.fr/asp.net/liste.aspx?frmbase=resultats&amp;frmmode=1&amp;frmespace=0&amp;frmcompetition=280639&amp;FrmDepartement=060" TargetMode="External"/><Relationship Id="rId14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352" Type="http://schemas.openxmlformats.org/officeDocument/2006/relationships/hyperlink" Target="https://bases.athle.fr/asp.net/liste.aspx?frmbase=resultats&amp;frmmode=1&amp;pardisplay=1&amp;frmespace=0&amp;frmcompetition=280695&amp;frmclub=021044" TargetMode="External"/><Relationship Id="rId212" Type="http://schemas.openxmlformats.org/officeDocument/2006/relationships/hyperlink" Target="https://bases.athle.fr/asp.net/liste.aspx?frmbase=resultats&amp;frmmode=1&amp;pardisplay=1&amp;frmespace=0&amp;frmcompetition=280695&amp;frmclub=039013" TargetMode="External"/><Relationship Id="rId65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86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296" Type="http://schemas.openxmlformats.org/officeDocument/2006/relationships/hyperlink" Target="javascript:bddThrowAthlete('resultats',%2030290125,%200)" TargetMode="External"/><Relationship Id="rId51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F" TargetMode="External"/><Relationship Id="rId72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931" Type="http://schemas.openxmlformats.org/officeDocument/2006/relationships/hyperlink" Target="https://bases.athle.fr/asp.net/liste.aspx?frmbase=resultats&amp;frmmode=1&amp;frmespace=0&amp;frmcompetition=280639&amp;FrmLigue=G-E" TargetMode="External"/><Relationship Id="rId1147" Type="http://schemas.openxmlformats.org/officeDocument/2006/relationships/hyperlink" Target="javascript:bddThrowAthlete('resultats',%207444138,%200)" TargetMode="External"/><Relationship Id="rId6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156" Type="http://schemas.openxmlformats.org/officeDocument/2006/relationships/hyperlink" Target="javascript:bddThrowAthlete('resultats',%2028122642,%200)" TargetMode="External"/><Relationship Id="rId36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57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1007" Type="http://schemas.openxmlformats.org/officeDocument/2006/relationships/hyperlink" Target="https://bases.athle.fr/asp.net/liste.aspx?frmbase=resultats&amp;frmmode=1&amp;frmespace=0&amp;frmcompetition=280639&amp;frmepreuve=FENSCH%20NORDIC%20TOUR%20/%20TCX&amp;frmcategorie=M8&amp;frmsexe=M" TargetMode="External"/><Relationship Id="rId223" Type="http://schemas.openxmlformats.org/officeDocument/2006/relationships/hyperlink" Target="https://bases.athle.fr/asp.net/liste.aspx?frmbase=resultats&amp;frmmode=1&amp;frmespace=0&amp;frmcompetition=280695&amp;FrmDepartement=076" TargetMode="External"/><Relationship Id="rId430" Type="http://schemas.openxmlformats.org/officeDocument/2006/relationships/hyperlink" Target="https://bases.athle.fr/asp.net/liste.aspx?frmbase=resultats&amp;frmmode=1&amp;frmespace=0&amp;frmcompetition=280695&amp;FrmDepartement=057" TargetMode="External"/><Relationship Id="rId668" Type="http://schemas.openxmlformats.org/officeDocument/2006/relationships/hyperlink" Target="javascript:bddThrowAthlete('resultats',%202952360,%200)" TargetMode="External"/><Relationship Id="rId87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1060" Type="http://schemas.openxmlformats.org/officeDocument/2006/relationships/hyperlink" Target="https://bases.athle.fr/asp.net/liste.aspx?frmbase=resultats&amp;frmmode=1&amp;pardisplay=1&amp;frmespace=0&amp;frmcompetition=284881&amp;frmclub=054052" TargetMode="External"/><Relationship Id="rId1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528" Type="http://schemas.openxmlformats.org/officeDocument/2006/relationships/hyperlink" Target="javascript:bddThrowAthlete('resultats',%2022269813,%200)" TargetMode="External"/><Relationship Id="rId735" Type="http://schemas.openxmlformats.org/officeDocument/2006/relationships/hyperlink" Target="https://bases.athle.fr/asp.net/liste.aspx?frmbase=resultats&amp;frmmode=1&amp;frmespace=0&amp;frmcompetition=280639&amp;FrmDepartement=077" TargetMode="External"/><Relationship Id="rId942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115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4&amp;frmsexe=M" TargetMode="External"/><Relationship Id="rId167" Type="http://schemas.openxmlformats.org/officeDocument/2006/relationships/hyperlink" Target="https://bases.athle.fr/asp.net/liste.aspx?frmbase=resultats&amp;frmmode=1&amp;pardisplay=1&amp;frmespace=0&amp;frmcompetition=280695&amp;frmclub=057027" TargetMode="External"/><Relationship Id="rId374" Type="http://schemas.openxmlformats.org/officeDocument/2006/relationships/hyperlink" Target="https://bases.athle.fr/asp.net/liste.aspx?frmbase=resultats&amp;frmmode=1&amp;frmespace=0&amp;frmcompetition=280695&amp;FrmLigue=OCC" TargetMode="External"/><Relationship Id="rId581" Type="http://schemas.openxmlformats.org/officeDocument/2006/relationships/hyperlink" Target="https://bases.athle.fr/asp.net/liste.aspx?frmbase=resultats&amp;frmmode=1&amp;frmespace=0&amp;frmcompetition=280639&amp;FrmLigue=G-E" TargetMode="External"/><Relationship Id="rId1018" Type="http://schemas.openxmlformats.org/officeDocument/2006/relationships/hyperlink" Target="https://bases.athle.fr/asp.net/liste.aspx?frmbase=resultats&amp;frmmode=1&amp;frmespace=0&amp;frmcompetition=280639&amp;frmepreuve=FENSCH%20NORDIC%20TOUR%20/%20TCX&amp;frmcategorie=M0&amp;frmsexe=F" TargetMode="External"/><Relationship Id="rId71" Type="http://schemas.openxmlformats.org/officeDocument/2006/relationships/hyperlink" Target="javascript:bddThrowAthlete('resultats',%206597064,%200)" TargetMode="External"/><Relationship Id="rId234" Type="http://schemas.openxmlformats.org/officeDocument/2006/relationships/hyperlink" Target="https://bases.athle.fr/asp.net/liste.aspx?frmbase=resultats&amp;frmmode=1&amp;frmespace=0&amp;frmcompetition=280695&amp;FrmLigue=G-E" TargetMode="External"/><Relationship Id="rId679" Type="http://schemas.openxmlformats.org/officeDocument/2006/relationships/hyperlink" Target="https://bases.athle.fr/asp.net/liste.aspx?frmbase=resultats&amp;frmmode=1&amp;pardisplay=1&amp;frmespace=0&amp;frmcompetition=280639&amp;frmclub=091128" TargetMode="External"/><Relationship Id="rId802" Type="http://schemas.openxmlformats.org/officeDocument/2006/relationships/hyperlink" Target="https://bases.athle.fr/asp.net/liste.aspx?frmbase=resultats&amp;frmmode=1&amp;frmespace=0&amp;frmcompetition=280639&amp;frmepreuve=FENSCH%20NORDIC%20TOUR%20/%20TCX&amp;frmcategorie=M8&amp;frmsexe=M" TargetMode="External"/><Relationship Id="rId886" Type="http://schemas.openxmlformats.org/officeDocument/2006/relationships/hyperlink" Target="https://bases.athle.fr/asp.net/liste.aspx?frmbase=resultats&amp;frmmode=1&amp;frmespace=0&amp;frmcompetition=280639&amp;FrmLigue=G-E" TargetMode="External"/><Relationship Id="rId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29" Type="http://schemas.openxmlformats.org/officeDocument/2006/relationships/hyperlink" Target="https://bases.athle.fr/asp.net/liste.aspx?frmbase=resultats&amp;frmmode=1&amp;frmespace=0&amp;frmcompetition=280695&amp;FrmLigue=G-E" TargetMode="External"/><Relationship Id="rId441" Type="http://schemas.openxmlformats.org/officeDocument/2006/relationships/hyperlink" Target="https://bases.athle.fr/asp.net/liste.aspx?frmbase=resultats&amp;frmmode=1&amp;frmespace=0&amp;frmcompetition=280695&amp;FrmLigue=G-E" TargetMode="External"/><Relationship Id="rId539" Type="http://schemas.openxmlformats.org/officeDocument/2006/relationships/hyperlink" Target="https://bases.athle.fr/asp.net/liste.aspx?frmbase=resultats&amp;frmmode=1&amp;pardisplay=1&amp;frmespace=0&amp;frmcompetition=280639&amp;frmclub=091144" TargetMode="External"/><Relationship Id="rId746" Type="http://schemas.openxmlformats.org/officeDocument/2006/relationships/hyperlink" Target="https://bases.athle.fr/asp.net/liste.aspx?frmbase=resultats&amp;frmmode=1&amp;frmespace=0&amp;frmcompetition=280639&amp;FrmLigue=I-F" TargetMode="External"/><Relationship Id="rId1071" Type="http://schemas.openxmlformats.org/officeDocument/2006/relationships/hyperlink" Target="https://bases.athle.fr/asp.net/liste.aspx?frmbase=resultats&amp;frmmode=1&amp;frmespace=0&amp;frmcompetition=284881&amp;FrmDepartement=067" TargetMode="External"/><Relationship Id="rId1169" Type="http://schemas.openxmlformats.org/officeDocument/2006/relationships/hyperlink" Target="javascript:bddThrowAthlete('resultats',%2030913535,%200)" TargetMode="External"/><Relationship Id="rId17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301" Type="http://schemas.openxmlformats.org/officeDocument/2006/relationships/hyperlink" Target="javascript:bddThrowAthlete('resultats',%209740740,%200)" TargetMode="External"/><Relationship Id="rId953" Type="http://schemas.openxmlformats.org/officeDocument/2006/relationships/hyperlink" Target="javascript:bddThrowAthlete('resultats',%203374212,%200)" TargetMode="External"/><Relationship Id="rId1029" Type="http://schemas.openxmlformats.org/officeDocument/2006/relationships/hyperlink" Target="javascript:bddThrowAthlete('resultats',%2013307087,%200)" TargetMode="External"/><Relationship Id="rId82" Type="http://schemas.openxmlformats.org/officeDocument/2006/relationships/hyperlink" Target="https://bases.athle.fr/asp.net/liste.aspx?frmbase=resultats&amp;frmmode=1&amp;pardisplay=1&amp;frmespace=0&amp;frmcompetition=280695&amp;frmclub=077143" TargetMode="External"/><Relationship Id="rId38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59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606" Type="http://schemas.openxmlformats.org/officeDocument/2006/relationships/hyperlink" Target="https://bases.athle.fr/asp.net/liste.aspx?frmbase=resultats&amp;frmmode=1&amp;frmespace=0&amp;frmcompetition=280639&amp;FrmLigue=G-E" TargetMode="External"/><Relationship Id="rId813" Type="http://schemas.openxmlformats.org/officeDocument/2006/relationships/hyperlink" Target="javascript:bddThrowAthlete('resultats',%2011115051,%200)" TargetMode="External"/><Relationship Id="rId24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45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89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1082" Type="http://schemas.openxmlformats.org/officeDocument/2006/relationships/hyperlink" Target="https://bases.athle.fr/asp.net/liste.aspx?frmbase=resultats&amp;frmmode=1&amp;frmespace=0&amp;frmcompetition=284881&amp;FrmLigue=G-E" TargetMode="External"/><Relationship Id="rId10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312" Type="http://schemas.openxmlformats.org/officeDocument/2006/relationships/hyperlink" Target="https://bases.athle.fr/asp.net/liste.aspx?frmbase=resultats&amp;frmmode=1&amp;pardisplay=1&amp;frmespace=0&amp;frmcompetition=280695&amp;frmclub=021044" TargetMode="External"/><Relationship Id="rId75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964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93" Type="http://schemas.openxmlformats.org/officeDocument/2006/relationships/hyperlink" Target="https://bases.athle.fr/asp.net/liste.aspx?frmbase=resultats&amp;frmmode=1&amp;frmespace=0&amp;frmcompetition=280695&amp;FrmDepartement=091" TargetMode="External"/><Relationship Id="rId189" Type="http://schemas.openxmlformats.org/officeDocument/2006/relationships/hyperlink" Target="https://bases.athle.fr/asp.net/liste.aspx?frmbase=resultats&amp;frmmode=1&amp;frmespace=0&amp;frmcompetition=280695&amp;FrmLigue=H-F" TargetMode="External"/><Relationship Id="rId396" Type="http://schemas.openxmlformats.org/officeDocument/2006/relationships/hyperlink" Target="javascript:bddThrowAthlete('resultats',%205958349,%200)" TargetMode="External"/><Relationship Id="rId617" Type="http://schemas.openxmlformats.org/officeDocument/2006/relationships/hyperlink" Target="https://bases.athle.fr/asp.net/liste.aspx?frmbase=resultats&amp;frmmode=1&amp;frmespace=0&amp;frmcompetition=280639&amp;frmepreuve=FENSCH%20NORDIC%20TOUR%20/%20TCX&amp;frmcategorie=M1&amp;frmsexe=F" TargetMode="External"/><Relationship Id="rId824" Type="http://schemas.openxmlformats.org/officeDocument/2006/relationships/hyperlink" Target="https://bases.athle.fr/asp.net/liste.aspx?frmbase=resultats&amp;frmmode=1&amp;pardisplay=1&amp;frmespace=0&amp;frmcompetition=280639&amp;frmclub=078012" TargetMode="External"/><Relationship Id="rId256" Type="http://schemas.openxmlformats.org/officeDocument/2006/relationships/hyperlink" Target="javascript:bddThrowAthlete('resultats',%2015831082,%200)" TargetMode="External"/><Relationship Id="rId463" Type="http://schemas.openxmlformats.org/officeDocument/2006/relationships/hyperlink" Target="javascript:bddThrowAthlete('resultats',%2030539887,%200)" TargetMode="External"/><Relationship Id="rId670" Type="http://schemas.openxmlformats.org/officeDocument/2006/relationships/hyperlink" Target="https://bases.athle.fr/asp.net/liste.aspx?frmbase=resultats&amp;frmmode=1&amp;frmespace=0&amp;frmcompetition=280639&amp;FrmDepartement=077" TargetMode="External"/><Relationship Id="rId1093" Type="http://schemas.openxmlformats.org/officeDocument/2006/relationships/hyperlink" Target="https://bases.athle.fr/asp.net/liste.aspx?frmbase=resultats&amp;frmmode=1&amp;frmespace=0&amp;frmcompetition=284881&amp;FrmDepartement=054" TargetMode="External"/><Relationship Id="rId1107" Type="http://schemas.openxmlformats.org/officeDocument/2006/relationships/hyperlink" Target="https://bases.athle.fr/asp.net/liste.aspx?frmbase=resultats&amp;frmmode=1&amp;pardisplay=1&amp;frmespace=0&amp;frmcompetition=284881&amp;frmclub=067059" TargetMode="External"/><Relationship Id="rId116" Type="http://schemas.openxmlformats.org/officeDocument/2006/relationships/hyperlink" Target="javascript:bddThrowAthlete('resultats',%2024830805,%200)" TargetMode="External"/><Relationship Id="rId323" Type="http://schemas.openxmlformats.org/officeDocument/2006/relationships/hyperlink" Target="https://bases.athle.fr/asp.net/liste.aspx?frmbase=resultats&amp;frmmode=1&amp;frmespace=0&amp;frmcompetition=280695&amp;FrmDepartement=057" TargetMode="External"/><Relationship Id="rId53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768" Type="http://schemas.openxmlformats.org/officeDocument/2006/relationships/hyperlink" Target="javascript:bddThrowAthlete('resultats',%2010414063,%200)" TargetMode="External"/><Relationship Id="rId975" Type="http://schemas.openxmlformats.org/officeDocument/2006/relationships/hyperlink" Target="https://bases.athle.fr/asp.net/liste.aspx?frmbase=resultats&amp;frmmode=1&amp;frmespace=0&amp;frmcompetition=280639&amp;FrmDepartement=060" TargetMode="External"/><Relationship Id="rId1160" Type="http://schemas.openxmlformats.org/officeDocument/2006/relationships/hyperlink" Target="https://bases.athle.fr/asp.net/liste.aspx?frmbase=resultats&amp;frmmode=1&amp;pardisplay=1&amp;frmespace=0&amp;frmcompetition=284881&amp;frmclub=067069" TargetMode="External"/><Relationship Id="rId2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ES&amp;frmsexe=M" TargetMode="External"/><Relationship Id="rId628" Type="http://schemas.openxmlformats.org/officeDocument/2006/relationships/hyperlink" Target="javascript:bddThrowAthlete('resultats',%2023093207,%200)" TargetMode="External"/><Relationship Id="rId835" Type="http://schemas.openxmlformats.org/officeDocument/2006/relationships/hyperlink" Target="https://bases.athle.fr/asp.net/liste.aspx?frmbase=resultats&amp;frmmode=1&amp;frmespace=0&amp;frmcompetition=280639&amp;FrmDepartement=057" TargetMode="External"/><Relationship Id="rId267" Type="http://schemas.openxmlformats.org/officeDocument/2006/relationships/hyperlink" Target="https://bases.athle.fr/asp.net/liste.aspx?frmbase=resultats&amp;frmmode=1&amp;pardisplay=1&amp;frmespace=0&amp;frmcompetition=280695&amp;frmclub=054052" TargetMode="External"/><Relationship Id="rId474" Type="http://schemas.openxmlformats.org/officeDocument/2006/relationships/hyperlink" Target="https://bases.athle.fr/asp.net/liste.aspx?frmbase=resultats&amp;frmmode=1&amp;pardisplay=1&amp;frmespace=0&amp;frmcompetition=280695&amp;frmclub=060191" TargetMode="External"/><Relationship Id="rId1020" Type="http://schemas.openxmlformats.org/officeDocument/2006/relationships/hyperlink" Target="https://bases.athle.fr/asp.net/liste.aspx?frmbase=resultats&amp;frmmode=1&amp;pardisplay=1&amp;frmespace=0&amp;frmcompetition=280639&amp;frmclub=078468" TargetMode="External"/><Relationship Id="rId1118" Type="http://schemas.openxmlformats.org/officeDocument/2006/relationships/hyperlink" Target="https://bases.athle.fr/asp.net/liste.aspx?frmbase=resultats&amp;frmmode=1&amp;frmespace=0&amp;frmcompetition=284881&amp;FrmDepartement=054" TargetMode="External"/><Relationship Id="rId127" Type="http://schemas.openxmlformats.org/officeDocument/2006/relationships/hyperlink" Target="https://bases.athle.fr/asp.net/liste.aspx?frmbase=resultats&amp;frmmode=1&amp;pardisplay=1&amp;frmespace=0&amp;frmcompetition=280695&amp;frmclub=091135" TargetMode="External"/><Relationship Id="rId681" Type="http://schemas.openxmlformats.org/officeDocument/2006/relationships/hyperlink" Target="https://bases.athle.fr/asp.net/liste.aspx?frmbase=resultats&amp;frmmode=1&amp;frmespace=0&amp;frmcompetition=280639&amp;FrmLigue=I-F" TargetMode="External"/><Relationship Id="rId779" Type="http://schemas.openxmlformats.org/officeDocument/2006/relationships/hyperlink" Target="https://bases.athle.fr/asp.net/liste.aspx?frmbase=resultats&amp;frmmode=1&amp;pardisplay=1&amp;frmespace=0&amp;frmcompetition=280639&amp;frmclub=039013" TargetMode="External"/><Relationship Id="rId902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F" TargetMode="External"/><Relationship Id="rId986" Type="http://schemas.openxmlformats.org/officeDocument/2006/relationships/hyperlink" Target="https://bases.athle.fr/asp.net/liste.aspx?frmbase=resultats&amp;frmmode=1&amp;frmespace=0&amp;frmcompetition=280639&amp;FrmLigue=G-E" TargetMode="External"/><Relationship Id="rId31" Type="http://schemas.openxmlformats.org/officeDocument/2006/relationships/hyperlink" Target="javascript:bddThrowAthlete('resultats',%2024077803,%200)" TargetMode="External"/><Relationship Id="rId334" Type="http://schemas.openxmlformats.org/officeDocument/2006/relationships/hyperlink" Target="https://bases.athle.fr/asp.net/liste.aspx?frmbase=resultats&amp;frmmode=1&amp;frmespace=0&amp;frmcompetition=280695&amp;FrmLigue=G-E" TargetMode="External"/><Relationship Id="rId541" Type="http://schemas.openxmlformats.org/officeDocument/2006/relationships/hyperlink" Target="https://bases.athle.fr/asp.net/liste.aspx?frmbase=resultats&amp;frmmode=1&amp;frmespace=0&amp;frmcompetition=280639&amp;FrmLigue=I-F" TargetMode="External"/><Relationship Id="rId639" Type="http://schemas.openxmlformats.org/officeDocument/2006/relationships/hyperlink" Target="https://bases.athle.fr/asp.net/liste.aspx?frmbase=resultats&amp;frmmode=1&amp;pardisplay=1&amp;frmespace=0&amp;frmcompetition=280639&amp;frmclub=057027" TargetMode="External"/><Relationship Id="rId1171" Type="http://schemas.openxmlformats.org/officeDocument/2006/relationships/hyperlink" Target="https://bases.athle.fr/asp.net/liste.aspx?frmbase=resultats&amp;frmmode=1&amp;frmespace=0&amp;frmcompetition=284881&amp;FrmDepartement=067" TargetMode="External"/><Relationship Id="rId18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F" TargetMode="External"/><Relationship Id="rId278" Type="http://schemas.openxmlformats.org/officeDocument/2006/relationships/hyperlink" Target="https://bases.athle.fr/asp.net/liste.aspx?frmbase=resultats&amp;frmmode=1&amp;frmespace=0&amp;frmcompetition=280695&amp;FrmDepartement=091" TargetMode="External"/><Relationship Id="rId401" Type="http://schemas.openxmlformats.org/officeDocument/2006/relationships/hyperlink" Target="javascript:bddThrowAthlete('resultats',%2014295943,%200)" TargetMode="External"/><Relationship Id="rId846" Type="http://schemas.openxmlformats.org/officeDocument/2006/relationships/hyperlink" Target="https://bases.athle.fr/asp.net/liste.aspx?frmbase=resultats&amp;frmmode=1&amp;frmespace=0&amp;frmcompetition=280639&amp;FrmLigue=G-E" TargetMode="External"/><Relationship Id="rId1031" Type="http://schemas.openxmlformats.org/officeDocument/2006/relationships/hyperlink" Target="https://bases.athle.fr/asp.net/liste.aspx?frmbase=resultats&amp;frmmode=1&amp;frmespace=0&amp;frmcompetition=284881&amp;FrmDepartement=068" TargetMode="External"/><Relationship Id="rId1129" Type="http://schemas.openxmlformats.org/officeDocument/2006/relationships/hyperlink" Target="https://bases.athle.fr/asp.net/liste.aspx?frmbase=resultats&amp;frmmode=1&amp;frmespace=0&amp;frmcompetition=284881&amp;FrmDepartement=054" TargetMode="External"/><Relationship Id="rId485" Type="http://schemas.openxmlformats.org/officeDocument/2006/relationships/hyperlink" Target="https://bases.athle.fr/asp.net/liste.aspx?frmbase=resultats&amp;frmmode=1&amp;frmespace=0&amp;frmcompetition=280695&amp;FrmDepartement=069" TargetMode="External"/><Relationship Id="rId692" Type="http://schemas.openxmlformats.org/officeDocument/2006/relationships/hyperlink" Target="https://bases.athle.fr/asp.net/liste.aspx?frmbase=resultats&amp;frmmode=1&amp;frmespace=0&amp;frmcompetition=280639&amp;frmepreuve=FENSCH%20NORDIC%20TOUR%20/%20TCX&amp;frmcategorie=M7&amp;frmsexe=M" TargetMode="External"/><Relationship Id="rId706" Type="http://schemas.openxmlformats.org/officeDocument/2006/relationships/hyperlink" Target="https://bases.athle.fr/asp.net/liste.aspx?frmbase=resultats&amp;frmmode=1&amp;frmespace=0&amp;frmcompetition=280639&amp;FrmLigue=I-F" TargetMode="External"/><Relationship Id="rId913" Type="http://schemas.openxmlformats.org/officeDocument/2006/relationships/hyperlink" Target="javascript:bddThrowAthlete('resultats',%2023790348,%200)" TargetMode="External"/><Relationship Id="rId4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138" Type="http://schemas.openxmlformats.org/officeDocument/2006/relationships/hyperlink" Target="https://bases.athle.fr/asp.net/liste.aspx?frmbase=resultats&amp;frmmode=1&amp;frmespace=0&amp;frmcompetition=280695&amp;FrmDepartement=077" TargetMode="External"/><Relationship Id="rId34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M" TargetMode="External"/><Relationship Id="rId552" Type="http://schemas.openxmlformats.org/officeDocument/2006/relationships/hyperlink" Target="https://bases.athle.fr/asp.net/liste.aspx?frmbase=resultats&amp;frmmode=1&amp;frmespace=0&amp;frmcompetition=280639&amp;frmepreuve=FENSCH%20NORDIC%20TOUR%20/%20TCX&amp;frmcategorie=CA&amp;frmsexe=M" TargetMode="External"/><Relationship Id="rId99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1182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M" TargetMode="External"/><Relationship Id="rId191" Type="http://schemas.openxmlformats.org/officeDocument/2006/relationships/hyperlink" Target="javascript:bddThrowAthlete('resultats',%201376544,%200)" TargetMode="External"/><Relationship Id="rId20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412" Type="http://schemas.openxmlformats.org/officeDocument/2006/relationships/hyperlink" Target="javascript:bddThrowAthlete('resultats',%2028767823,%200)" TargetMode="External"/><Relationship Id="rId857" Type="http://schemas.openxmlformats.org/officeDocument/2006/relationships/hyperlink" Target="https://bases.athle.fr/asp.net/liste.aspx?frmbase=resultats&amp;frmmode=1&amp;frmespace=0&amp;frmcompetition=280639&amp;frmepreuve=FENSCH%20NORDIC%20TOUR%20/%20TCX&amp;frmcategorie=M8&amp;frmsexe=M" TargetMode="External"/><Relationship Id="rId1042" Type="http://schemas.openxmlformats.org/officeDocument/2006/relationships/hyperlink" Target="https://bases.athle.fr/asp.net/liste.aspx?frmbase=resultats&amp;frmmode=1&amp;frmespace=0&amp;frmcompetition=284881&amp;FrmLigue=G-E" TargetMode="External"/><Relationship Id="rId289" Type="http://schemas.openxmlformats.org/officeDocument/2006/relationships/hyperlink" Target="https://bases.athle.fr/asp.net/liste.aspx?frmbase=resultats&amp;frmmode=1&amp;frmespace=0&amp;frmcompetition=280695&amp;FrmLigue=I-F" TargetMode="External"/><Relationship Id="rId496" Type="http://schemas.openxmlformats.org/officeDocument/2006/relationships/hyperlink" Target="https://bases.athle.fr/asp.net/liste.aspx?frmbase=resultats&amp;frmmode=1&amp;frmespace=0&amp;frmcompetition=280695&amp;FrmLigue=" TargetMode="External"/><Relationship Id="rId717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M" TargetMode="External"/><Relationship Id="rId92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53" Type="http://schemas.openxmlformats.org/officeDocument/2006/relationships/hyperlink" Target="https://bases.athle.fr/asp.net/liste.aspx?frmbase=resultats&amp;frmmode=1&amp;frmespace=0&amp;frmcompetition=280695&amp;FrmDepartement=091" TargetMode="External"/><Relationship Id="rId149" Type="http://schemas.openxmlformats.org/officeDocument/2006/relationships/hyperlink" Target="https://bases.athle.fr/asp.net/liste.aspx?frmbase=resultats&amp;frmmode=1&amp;frmespace=0&amp;frmcompetition=280695&amp;FrmLigue=BFC" TargetMode="External"/><Relationship Id="rId356" Type="http://schemas.openxmlformats.org/officeDocument/2006/relationships/hyperlink" Target="javascript:bddThrowAthlete('resultats',%2018941552,%200)" TargetMode="External"/><Relationship Id="rId563" Type="http://schemas.openxmlformats.org/officeDocument/2006/relationships/hyperlink" Target="javascript:bddThrowAthlete('resultats',%2088607,%200)" TargetMode="External"/><Relationship Id="rId770" Type="http://schemas.openxmlformats.org/officeDocument/2006/relationships/hyperlink" Target="https://bases.athle.fr/asp.net/liste.aspx?frmbase=resultats&amp;frmmode=1&amp;frmespace=0&amp;frmcompetition=280639&amp;FrmDepartement=010" TargetMode="External"/><Relationship Id="rId9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F" TargetMode="External"/><Relationship Id="rId16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F" TargetMode="External"/><Relationship Id="rId216" Type="http://schemas.openxmlformats.org/officeDocument/2006/relationships/hyperlink" Target="javascript:bddThrowAthlete('resultats',%203480345,%200)" TargetMode="External"/><Relationship Id="rId423" Type="http://schemas.openxmlformats.org/officeDocument/2006/relationships/hyperlink" Target="javascript:bddThrowAthlete('resultats',%2010273108,%200)" TargetMode="External"/><Relationship Id="rId826" Type="http://schemas.openxmlformats.org/officeDocument/2006/relationships/hyperlink" Target="https://bases.athle.fr/asp.net/liste.aspx?frmbase=resultats&amp;frmmode=1&amp;frmespace=0&amp;frmcompetition=280639&amp;FrmLigue=I-F" TargetMode="External"/><Relationship Id="rId868" Type="http://schemas.openxmlformats.org/officeDocument/2006/relationships/hyperlink" Target="javascript:bddThrowAthlete('resultats',%205958349,%200)" TargetMode="External"/><Relationship Id="rId1011" Type="http://schemas.openxmlformats.org/officeDocument/2006/relationships/hyperlink" Target="https://bases.athle.fr/asp.net/liste.aspx?frmbase=resultats&amp;frmmode=1&amp;frmespace=0&amp;frmcompetition=280639&amp;FrmLigue=H-F" TargetMode="External"/><Relationship Id="rId105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3&amp;frmsexe=M" TargetMode="External"/><Relationship Id="rId1109" Type="http://schemas.openxmlformats.org/officeDocument/2006/relationships/hyperlink" Target="https://bases.athle.fr/asp.net/liste.aspx?frmbase=resultats&amp;frmmode=1&amp;frmespace=0&amp;frmcompetition=284881&amp;FrmLigue=G-E" TargetMode="External"/><Relationship Id="rId258" Type="http://schemas.openxmlformats.org/officeDocument/2006/relationships/hyperlink" Target="https://bases.athle.fr/asp.net/liste.aspx?frmbase=resultats&amp;frmmode=1&amp;frmespace=0&amp;frmcompetition=280695&amp;FrmDepartement=010" TargetMode="External"/><Relationship Id="rId465" Type="http://schemas.openxmlformats.org/officeDocument/2006/relationships/hyperlink" Target="https://bases.athle.fr/asp.net/liste.aspx?frmbase=resultats&amp;frmmode=1&amp;frmespace=0&amp;frmcompetition=280695&amp;FrmDepartement=068" TargetMode="External"/><Relationship Id="rId63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67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728" Type="http://schemas.openxmlformats.org/officeDocument/2006/relationships/hyperlink" Target="javascript:bddThrowAthlete('resultats',%2025239949,%200)" TargetMode="External"/><Relationship Id="rId935" Type="http://schemas.openxmlformats.org/officeDocument/2006/relationships/hyperlink" Target="https://bases.athle.fr/asp.net/liste.aspx?frmbase=resultats&amp;frmmode=1&amp;frmespace=0&amp;frmcompetition=280639&amp;FrmDepartement=010" TargetMode="External"/><Relationship Id="rId1095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M" TargetMode="External"/><Relationship Id="rId2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64" Type="http://schemas.openxmlformats.org/officeDocument/2006/relationships/hyperlink" Target="https://bases.athle.fr/asp.net/liste.aspx?frmbase=resultats&amp;frmmode=1&amp;frmespace=0&amp;frmcompetition=280695&amp;FrmLigue=ARA" TargetMode="External"/><Relationship Id="rId11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32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M" TargetMode="External"/><Relationship Id="rId367" Type="http://schemas.openxmlformats.org/officeDocument/2006/relationships/hyperlink" Target="https://bases.athle.fr/asp.net/liste.aspx?frmbase=resultats&amp;frmmode=1&amp;pardisplay=1&amp;frmespace=0&amp;frmcompetition=280695&amp;frmclub=070007" TargetMode="External"/><Relationship Id="rId532" Type="http://schemas.openxmlformats.org/officeDocument/2006/relationships/hyperlink" Target="https://bases.athle.fr/asp.net/liste.aspx?frmbase=resultats&amp;frmmode=1&amp;frmespace=0&amp;frmcompetition=280639&amp;frmepreuve=FENSCH%20NORDIC%20TOUR%20/%20TCX&amp;frmcategorie=ES&amp;frmsexe=M" TargetMode="External"/><Relationship Id="rId574" Type="http://schemas.openxmlformats.org/officeDocument/2006/relationships/hyperlink" Target="https://bases.athle.fr/asp.net/liste.aspx?frmbase=resultats&amp;frmmode=1&amp;pardisplay=1&amp;frmespace=0&amp;frmcompetition=280639&amp;frmclub=095043" TargetMode="External"/><Relationship Id="rId97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1120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4&amp;frmsexe=M" TargetMode="External"/><Relationship Id="rId1162" Type="http://schemas.openxmlformats.org/officeDocument/2006/relationships/hyperlink" Target="https://bases.athle.fr/asp.net/liste.aspx?frmbase=resultats&amp;frmmode=1&amp;frmespace=0&amp;frmcompetition=284881&amp;FrmLigue=G-E" TargetMode="External"/><Relationship Id="rId171" Type="http://schemas.openxmlformats.org/officeDocument/2006/relationships/hyperlink" Target="javascript:bddThrowAthlete('resultats',%2025239949,%200)" TargetMode="External"/><Relationship Id="rId227" Type="http://schemas.openxmlformats.org/officeDocument/2006/relationships/hyperlink" Target="https://bases.athle.fr/asp.net/liste.aspx?frmbase=resultats&amp;frmmode=1&amp;pardisplay=1&amp;frmespace=0&amp;frmcompetition=280695&amp;frmclub=030003" TargetMode="External"/><Relationship Id="rId781" Type="http://schemas.openxmlformats.org/officeDocument/2006/relationships/hyperlink" Target="https://bases.athle.fr/asp.net/liste.aspx?frmbase=resultats&amp;frmmode=1&amp;frmespace=0&amp;frmcompetition=280639&amp;FrmLigue=BFC" TargetMode="External"/><Relationship Id="rId83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879" Type="http://schemas.openxmlformats.org/officeDocument/2006/relationships/hyperlink" Target="https://bases.athle.fr/asp.net/liste.aspx?frmbase=resultats&amp;frmmode=1&amp;pardisplay=1&amp;frmespace=0&amp;frmcompetition=280639&amp;frmclub=057052" TargetMode="External"/><Relationship Id="rId1022" Type="http://schemas.openxmlformats.org/officeDocument/2006/relationships/hyperlink" Target="https://bases.athle.fr/asp.net/liste.aspx?frmbase=resultats&amp;frmmode=1&amp;frmespace=0&amp;frmcompetition=280639&amp;FrmLigue=I-F" TargetMode="External"/><Relationship Id="rId269" Type="http://schemas.openxmlformats.org/officeDocument/2006/relationships/hyperlink" Target="https://bases.athle.fr/asp.net/liste.aspx?frmbase=resultats&amp;frmmode=1&amp;frmespace=0&amp;frmcompetition=280695&amp;FrmLigue=G-E" TargetMode="External"/><Relationship Id="rId434" Type="http://schemas.openxmlformats.org/officeDocument/2006/relationships/hyperlink" Target="https://bases.athle.fr/asp.net/liste.aspx?frmbase=resultats&amp;frmmode=1&amp;pardisplay=1&amp;frmespace=0&amp;frmcompetition=280695&amp;frmclub=060191" TargetMode="External"/><Relationship Id="rId476" Type="http://schemas.openxmlformats.org/officeDocument/2006/relationships/hyperlink" Target="https://bases.athle.fr/asp.net/liste.aspx?frmbase=resultats&amp;frmmode=1&amp;frmespace=0&amp;frmcompetition=280695&amp;FrmLigue=H-F" TargetMode="External"/><Relationship Id="rId641" Type="http://schemas.openxmlformats.org/officeDocument/2006/relationships/hyperlink" Target="https://bases.athle.fr/asp.net/liste.aspx?frmbase=resultats&amp;frmmode=1&amp;frmespace=0&amp;frmcompetition=280639&amp;FrmLigue=G-E" TargetMode="External"/><Relationship Id="rId683" Type="http://schemas.openxmlformats.org/officeDocument/2006/relationships/hyperlink" Target="javascript:bddThrowAthlete('resultats',%201376544,%200)" TargetMode="External"/><Relationship Id="rId739" Type="http://schemas.openxmlformats.org/officeDocument/2006/relationships/hyperlink" Target="https://bases.athle.fr/asp.net/liste.aspx?frmbase=resultats&amp;frmmode=1&amp;pardisplay=1&amp;frmespace=0&amp;frmcompetition=280639&amp;frmclub=054076" TargetMode="External"/><Relationship Id="rId890" Type="http://schemas.openxmlformats.org/officeDocument/2006/relationships/hyperlink" Target="https://bases.athle.fr/asp.net/liste.aspx?frmbase=resultats&amp;frmmode=1&amp;frmespace=0&amp;frmcompetition=280639&amp;FrmDepartement=052" TargetMode="External"/><Relationship Id="rId904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1064" Type="http://schemas.openxmlformats.org/officeDocument/2006/relationships/hyperlink" Target="javascript:bddThrowAthlete('resultats',%2019364495,%200)" TargetMode="External"/><Relationship Id="rId33" Type="http://schemas.openxmlformats.org/officeDocument/2006/relationships/hyperlink" Target="https://bases.athle.fr/asp.net/liste.aspx?frmbase=resultats&amp;frmmode=1&amp;frmespace=0&amp;frmcompetition=280695&amp;FrmDepartement=057" TargetMode="External"/><Relationship Id="rId129" Type="http://schemas.openxmlformats.org/officeDocument/2006/relationships/hyperlink" Target="https://bases.athle.fr/asp.net/liste.aspx?frmbase=resultats&amp;frmmode=1&amp;frmespace=0&amp;frmcompetition=280695&amp;FrmLigue=I-F" TargetMode="External"/><Relationship Id="rId28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M" TargetMode="External"/><Relationship Id="rId336" Type="http://schemas.openxmlformats.org/officeDocument/2006/relationships/hyperlink" Target="javascript:bddThrowAthlete('resultats',%2020742609,%200)" TargetMode="External"/><Relationship Id="rId501" Type="http://schemas.openxmlformats.org/officeDocument/2006/relationships/hyperlink" Target="https://bases.athle.fr/asp.net/liste.aspx?frmbase=resultats&amp;frmmode=1&amp;frmespace=0&amp;frmcompetition=280695&amp;FrmLigue=BFC" TargetMode="External"/><Relationship Id="rId543" Type="http://schemas.openxmlformats.org/officeDocument/2006/relationships/hyperlink" Target="javascript:bddThrowAthlete('resultats',%205418712,%200)" TargetMode="External"/><Relationship Id="rId946" Type="http://schemas.openxmlformats.org/officeDocument/2006/relationships/hyperlink" Target="https://bases.athle.fr/asp.net/liste.aspx?frmbase=resultats&amp;frmmode=1&amp;frmespace=0&amp;frmcompetition=280639&amp;FrmLigue=G-E" TargetMode="External"/><Relationship Id="rId988" Type="http://schemas.openxmlformats.org/officeDocument/2006/relationships/hyperlink" Target="javascript:bddThrowAthlete('resultats',%201719172,%200)" TargetMode="External"/><Relationship Id="rId1131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3&amp;frmsexe=F" TargetMode="External"/><Relationship Id="rId117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7&amp;frmsexe=F" TargetMode="External"/><Relationship Id="rId7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14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18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378" Type="http://schemas.openxmlformats.org/officeDocument/2006/relationships/hyperlink" Target="https://bases.athle.fr/asp.net/liste.aspx?frmbase=resultats&amp;frmmode=1&amp;frmespace=0&amp;frmcompetition=280695&amp;FrmDepartement=030" TargetMode="External"/><Relationship Id="rId403" Type="http://schemas.openxmlformats.org/officeDocument/2006/relationships/hyperlink" Target="https://bases.athle.fr/asp.net/liste.aspx?frmbase=resultats&amp;frmmode=1&amp;frmespace=0&amp;frmcompetition=280695&amp;FrmDepartement=069" TargetMode="External"/><Relationship Id="rId58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750" Type="http://schemas.openxmlformats.org/officeDocument/2006/relationships/hyperlink" Target="https://bases.athle.fr/asp.net/liste.aspx?frmbase=resultats&amp;frmmode=1&amp;frmespace=0&amp;frmcompetition=280639&amp;FrmDepartement=077" TargetMode="External"/><Relationship Id="rId79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806" Type="http://schemas.openxmlformats.org/officeDocument/2006/relationships/hyperlink" Target="https://bases.athle.fr/asp.net/liste.aspx?frmbase=resultats&amp;frmmode=1&amp;frmespace=0&amp;frmcompetition=280639&amp;FrmLigue=I-F" TargetMode="External"/><Relationship Id="rId848" Type="http://schemas.openxmlformats.org/officeDocument/2006/relationships/hyperlink" Target="javascript:bddThrowAthlete('resultats',%201922809,%200)" TargetMode="External"/><Relationship Id="rId103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4&amp;frmsexe=M" TargetMode="External"/><Relationship Id="rId6" Type="http://schemas.openxmlformats.org/officeDocument/2006/relationships/hyperlink" Target="javascript:bddThrowAthlete('resultats',%20912247,%200)" TargetMode="External"/><Relationship Id="rId238" Type="http://schemas.openxmlformats.org/officeDocument/2006/relationships/hyperlink" Target="https://bases.athle.fr/asp.net/liste.aspx?frmbase=resultats&amp;frmmode=1&amp;frmespace=0&amp;frmcompetition=280695&amp;FrmDepartement=054" TargetMode="External"/><Relationship Id="rId445" Type="http://schemas.openxmlformats.org/officeDocument/2006/relationships/hyperlink" Target="https://bases.athle.fr/asp.net/liste.aspx?frmbase=resultats&amp;frmmode=1&amp;frmespace=0&amp;frmcompetition=280695&amp;FrmDepartement=052" TargetMode="External"/><Relationship Id="rId48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F" TargetMode="External"/><Relationship Id="rId610" Type="http://schemas.openxmlformats.org/officeDocument/2006/relationships/hyperlink" Target="https://bases.athle.fr/asp.net/liste.aspx?frmbase=resultats&amp;frmmode=1&amp;frmespace=0&amp;frmcompetition=280639&amp;FrmDepartement=010" TargetMode="External"/><Relationship Id="rId652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M" TargetMode="External"/><Relationship Id="rId694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708" Type="http://schemas.openxmlformats.org/officeDocument/2006/relationships/hyperlink" Target="javascript:bddThrowAthlete('resultats',%2025018676,%200)" TargetMode="External"/><Relationship Id="rId915" Type="http://schemas.openxmlformats.org/officeDocument/2006/relationships/hyperlink" Target="https://bases.athle.fr/asp.net/liste.aspx?frmbase=resultats&amp;frmmode=1&amp;frmespace=0&amp;frmcompetition=280639&amp;FrmDepartement=060" TargetMode="External"/><Relationship Id="rId1075" Type="http://schemas.openxmlformats.org/officeDocument/2006/relationships/hyperlink" Target="https://bases.athle.fr/asp.net/liste.aspx?frmbase=resultats&amp;frmmode=1&amp;pardisplay=1&amp;frmespace=0&amp;frmcompetition=284881&amp;frmclub=052020" TargetMode="External"/><Relationship Id="rId291" Type="http://schemas.openxmlformats.org/officeDocument/2006/relationships/hyperlink" Target="javascript:bddThrowAthlete('resultats',%2025657400,%200)" TargetMode="External"/><Relationship Id="rId30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347" Type="http://schemas.openxmlformats.org/officeDocument/2006/relationships/hyperlink" Target="https://bases.athle.fr/asp.net/liste.aspx?frmbase=resultats&amp;frmmode=1&amp;pardisplay=1&amp;frmespace=0&amp;frmcompetition=280695&amp;frmclub=089024" TargetMode="External"/><Relationship Id="rId51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95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99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1100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4&amp;frmsexe=M" TargetMode="External"/><Relationship Id="rId1142" Type="http://schemas.openxmlformats.org/officeDocument/2006/relationships/hyperlink" Target="https://bases.athle.fr/asp.net/liste.aspx?frmbase=resultats&amp;frmmode=1&amp;pardisplay=1&amp;frmespace=0&amp;frmcompetition=284881&amp;frmclub=054052" TargetMode="External"/><Relationship Id="rId44" Type="http://schemas.openxmlformats.org/officeDocument/2006/relationships/hyperlink" Target="https://bases.athle.fr/asp.net/liste.aspx?frmbase=resultats&amp;frmmode=1&amp;frmespace=0&amp;frmcompetition=280695&amp;FrmLigue=G-E" TargetMode="External"/><Relationship Id="rId86" Type="http://schemas.openxmlformats.org/officeDocument/2006/relationships/hyperlink" Target="javascript:bddThrowAthlete('resultats',%2019058713,%200)" TargetMode="External"/><Relationship Id="rId151" Type="http://schemas.openxmlformats.org/officeDocument/2006/relationships/hyperlink" Target="javascript:bddThrowAthlete('resultats',%2026644181,%200)" TargetMode="External"/><Relationship Id="rId389" Type="http://schemas.openxmlformats.org/officeDocument/2006/relationships/hyperlink" Target="https://bases.athle.fr/asp.net/liste.aspx?frmbase=resultats&amp;frmmode=1&amp;frmespace=0&amp;frmcompetition=280695&amp;FrmLigue=G-E" TargetMode="External"/><Relationship Id="rId554" Type="http://schemas.openxmlformats.org/officeDocument/2006/relationships/hyperlink" Target="https://bases.athle.fr/asp.net/liste.aspx?frmbase=resultats&amp;frmmode=1&amp;pardisplay=1&amp;frmespace=0&amp;frmcompetition=280639&amp;frmclub=057052" TargetMode="External"/><Relationship Id="rId596" Type="http://schemas.openxmlformats.org/officeDocument/2006/relationships/hyperlink" Target="https://bases.athle.fr/asp.net/liste.aspx?frmbase=resultats&amp;frmmode=1&amp;frmespace=0&amp;frmcompetition=280639&amp;FrmLigue=G-E" TargetMode="External"/><Relationship Id="rId761" Type="http://schemas.openxmlformats.org/officeDocument/2006/relationships/hyperlink" Target="https://bases.athle.fr/asp.net/liste.aspx?frmbase=resultats&amp;frmmode=1&amp;frmespace=0&amp;frmcompetition=280639&amp;FrmLigue=G-E" TargetMode="External"/><Relationship Id="rId817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F" TargetMode="External"/><Relationship Id="rId85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1002" Type="http://schemas.openxmlformats.org/officeDocument/2006/relationships/hyperlink" Target="https://bases.athle.fr/asp.net/liste.aspx?frmbase=resultats&amp;frmmode=1&amp;frmespace=0&amp;frmcompetition=280639&amp;frmepreuve=FENSCH%20NORDIC%20TOUR%20/%20TCX&amp;frmcategorie=M9&amp;frmsexe=M" TargetMode="External"/><Relationship Id="rId193" Type="http://schemas.openxmlformats.org/officeDocument/2006/relationships/hyperlink" Target="https://bases.athle.fr/asp.net/liste.aspx?frmbase=resultats&amp;frmmode=1&amp;frmespace=0&amp;frmcompetition=280695&amp;FrmDepartement=091" TargetMode="External"/><Relationship Id="rId207" Type="http://schemas.openxmlformats.org/officeDocument/2006/relationships/hyperlink" Target="https://bases.athle.fr/asp.net/liste.aspx?frmbase=resultats&amp;frmmode=1&amp;pardisplay=1&amp;frmespace=0&amp;frmcompetition=280695&amp;frmclub=030067" TargetMode="External"/><Relationship Id="rId249" Type="http://schemas.openxmlformats.org/officeDocument/2006/relationships/hyperlink" Target="https://bases.athle.fr/asp.net/liste.aspx?frmbase=resultats&amp;frmmode=1&amp;frmespace=0&amp;frmcompetition=280695&amp;FrmLigue=I-F" TargetMode="External"/><Relationship Id="rId414" Type="http://schemas.openxmlformats.org/officeDocument/2006/relationships/hyperlink" Target="https://bases.athle.fr/asp.net/liste.aspx?frmbase=resultats&amp;frmmode=1&amp;frmespace=0&amp;frmcompetition=280695&amp;FrmDepartement=057" TargetMode="External"/><Relationship Id="rId456" Type="http://schemas.openxmlformats.org/officeDocument/2006/relationships/hyperlink" Target="https://bases.athle.fr/asp.net/liste.aspx?frmbase=resultats&amp;frmmode=1&amp;frmespace=0&amp;frmcompetition=280695&amp;FrmLigue=I-F" TargetMode="External"/><Relationship Id="rId498" Type="http://schemas.openxmlformats.org/officeDocument/2006/relationships/hyperlink" Target="javascript:bddThrowAthlete('resultats',%2025657410,%200)" TargetMode="External"/><Relationship Id="rId621" Type="http://schemas.openxmlformats.org/officeDocument/2006/relationships/hyperlink" Target="https://bases.athle.fr/asp.net/liste.aspx?frmbase=resultats&amp;frmmode=1&amp;frmespace=0&amp;frmcompetition=280639&amp;FrmLigue=G-E" TargetMode="External"/><Relationship Id="rId663" Type="http://schemas.openxmlformats.org/officeDocument/2006/relationships/hyperlink" Target="javascript:bddThrowAthlete('resultats',%2013260886,%200)" TargetMode="External"/><Relationship Id="rId870" Type="http://schemas.openxmlformats.org/officeDocument/2006/relationships/hyperlink" Target="https://bases.athle.fr/asp.net/liste.aspx?frmbase=resultats&amp;frmmode=1&amp;frmespace=0&amp;frmcompetition=280639&amp;FrmDepartement=010" TargetMode="External"/><Relationship Id="rId1044" Type="http://schemas.openxmlformats.org/officeDocument/2006/relationships/hyperlink" Target="javascript:bddThrowAthlete('resultats',%2025239950,%200)" TargetMode="External"/><Relationship Id="rId1086" Type="http://schemas.openxmlformats.org/officeDocument/2006/relationships/hyperlink" Target="javascript:bddThrowAthlete('resultats',%2014723745,%200)" TargetMode="External"/><Relationship Id="rId1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109" Type="http://schemas.openxmlformats.org/officeDocument/2006/relationships/hyperlink" Target="https://bases.athle.fr/asp.net/liste.aspx?frmbase=resultats&amp;frmmode=1&amp;frmespace=0&amp;frmcompetition=280695&amp;FrmLigue=G-E" TargetMode="External"/><Relationship Id="rId26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F" TargetMode="External"/><Relationship Id="rId316" Type="http://schemas.openxmlformats.org/officeDocument/2006/relationships/hyperlink" Target="javascript:bddThrowAthlete('resultats',%2029935813,%200)" TargetMode="External"/><Relationship Id="rId523" Type="http://schemas.openxmlformats.org/officeDocument/2006/relationships/hyperlink" Target="javascript:bddThrowAthlete('resultats',%2015263097,%200)" TargetMode="External"/><Relationship Id="rId719" Type="http://schemas.openxmlformats.org/officeDocument/2006/relationships/hyperlink" Target="https://bases.athle.fr/asp.net/liste.aspx?frmbase=resultats&amp;frmmode=1&amp;pardisplay=1&amp;frmespace=0&amp;frmcompetition=280639&amp;frmclub=095043" TargetMode="External"/><Relationship Id="rId926" Type="http://schemas.openxmlformats.org/officeDocument/2006/relationships/hyperlink" Target="https://bases.athle.fr/asp.net/liste.aspx?frmbase=resultats&amp;frmmode=1&amp;frmespace=0&amp;frmcompetition=280639&amp;FrmLigue=I-F" TargetMode="External"/><Relationship Id="rId968" Type="http://schemas.openxmlformats.org/officeDocument/2006/relationships/hyperlink" Target="javascript:bddThrowAthlete('resultats',%2011573470,%200)" TargetMode="External"/><Relationship Id="rId1111" Type="http://schemas.openxmlformats.org/officeDocument/2006/relationships/hyperlink" Target="javascript:bddThrowAthlete('resultats',%2023900015,%200)" TargetMode="External"/><Relationship Id="rId115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8&amp;frmsexe=M" TargetMode="External"/><Relationship Id="rId5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M" TargetMode="External"/><Relationship Id="rId97" Type="http://schemas.openxmlformats.org/officeDocument/2006/relationships/hyperlink" Target="https://bases.athle.fr/asp.net/liste.aspx?frmbase=resultats&amp;frmmode=1&amp;pardisplay=1&amp;frmespace=0&amp;frmcompetition=280695&amp;frmclub=090010" TargetMode="External"/><Relationship Id="rId12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358" Type="http://schemas.openxmlformats.org/officeDocument/2006/relationships/hyperlink" Target="https://bases.athle.fr/asp.net/liste.aspx?frmbase=resultats&amp;frmmode=1&amp;frmespace=0&amp;frmcompetition=280695&amp;FrmDepartement=054" TargetMode="External"/><Relationship Id="rId56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730" Type="http://schemas.openxmlformats.org/officeDocument/2006/relationships/hyperlink" Target="https://bases.athle.fr/asp.net/liste.aspx?frmbase=resultats&amp;frmmode=1&amp;frmespace=0&amp;frmcompetition=280639&amp;FrmDepartement=054" TargetMode="External"/><Relationship Id="rId77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F" TargetMode="External"/><Relationship Id="rId828" Type="http://schemas.openxmlformats.org/officeDocument/2006/relationships/hyperlink" Target="javascript:bddThrowAthlete('resultats',%2025018666,%200)" TargetMode="External"/><Relationship Id="rId1013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162" Type="http://schemas.openxmlformats.org/officeDocument/2006/relationships/hyperlink" Target="https://bases.athle.fr/asp.net/liste.aspx?frmbase=resultats&amp;frmmode=1&amp;pardisplay=1&amp;frmespace=0&amp;frmcompetition=280695&amp;frmclub=090010" TargetMode="External"/><Relationship Id="rId218" Type="http://schemas.openxmlformats.org/officeDocument/2006/relationships/hyperlink" Target="https://bases.athle.fr/asp.net/liste.aspx?frmbase=resultats&amp;frmmode=1&amp;frmespace=0&amp;frmcompetition=280695&amp;FrmDepartement=039" TargetMode="External"/><Relationship Id="rId425" Type="http://schemas.openxmlformats.org/officeDocument/2006/relationships/hyperlink" Target="https://bases.athle.fr/asp.net/liste.aspx?frmbase=resultats&amp;frmmode=1&amp;frmespace=0&amp;frmcompetition=280695&amp;FrmDepartement=068" TargetMode="External"/><Relationship Id="rId46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F" TargetMode="External"/><Relationship Id="rId63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F" TargetMode="External"/><Relationship Id="rId1055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1097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271" Type="http://schemas.openxmlformats.org/officeDocument/2006/relationships/hyperlink" Target="javascript:bddThrowAthlete('resultats',%2013075043,%200)" TargetMode="External"/><Relationship Id="rId67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881" Type="http://schemas.openxmlformats.org/officeDocument/2006/relationships/hyperlink" Target="https://bases.athle.fr/asp.net/liste.aspx?frmbase=resultats&amp;frmmode=1&amp;frmespace=0&amp;frmcompetition=280639&amp;FrmLigue=G-E" TargetMode="External"/><Relationship Id="rId93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979" Type="http://schemas.openxmlformats.org/officeDocument/2006/relationships/hyperlink" Target="https://bases.athle.fr/asp.net/liste.aspx?frmbase=resultats&amp;frmmode=1&amp;pardisplay=1&amp;frmespace=0&amp;frmcompetition=280639&amp;frmclub=057052" TargetMode="External"/><Relationship Id="rId1122" Type="http://schemas.openxmlformats.org/officeDocument/2006/relationships/hyperlink" Target="javascript:bddThrowAthlete('resultats',%2028152010,%200)" TargetMode="External"/><Relationship Id="rId24" Type="http://schemas.openxmlformats.org/officeDocument/2006/relationships/hyperlink" Target="https://bases.athle.fr/asp.net/liste.aspx?frmbase=resultats&amp;frmmode=1&amp;frmespace=0&amp;frmcompetition=280695&amp;FrmLigue=G-E" TargetMode="External"/><Relationship Id="rId66" Type="http://schemas.openxmlformats.org/officeDocument/2006/relationships/hyperlink" Target="javascript:bddThrowAthlete('resultats',%2029946458,%200)" TargetMode="External"/><Relationship Id="rId131" Type="http://schemas.openxmlformats.org/officeDocument/2006/relationships/hyperlink" Target="javascript:bddThrowAthlete('resultats',%2020926124,%200)" TargetMode="External"/><Relationship Id="rId32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369" Type="http://schemas.openxmlformats.org/officeDocument/2006/relationships/hyperlink" Target="https://bases.athle.fr/asp.net/liste.aspx?frmbase=resultats&amp;frmmode=1&amp;frmespace=0&amp;frmcompetition=280695&amp;FrmLigue=BFC" TargetMode="External"/><Relationship Id="rId53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576" Type="http://schemas.openxmlformats.org/officeDocument/2006/relationships/hyperlink" Target="https://bases.athle.fr/asp.net/liste.aspx?frmbase=resultats&amp;frmmode=1&amp;frmespace=0&amp;frmcompetition=280639&amp;FrmLigue=I-F" TargetMode="External"/><Relationship Id="rId741" Type="http://schemas.openxmlformats.org/officeDocument/2006/relationships/hyperlink" Target="https://bases.athle.fr/asp.net/liste.aspx?frmbase=resultats&amp;frmmode=1&amp;frmespace=0&amp;frmcompetition=280639&amp;FrmLigue=G-E" TargetMode="External"/><Relationship Id="rId783" Type="http://schemas.openxmlformats.org/officeDocument/2006/relationships/hyperlink" Target="javascript:bddThrowAthlete('resultats',%2015831082,%200)" TargetMode="External"/><Relationship Id="rId839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990" Type="http://schemas.openxmlformats.org/officeDocument/2006/relationships/hyperlink" Target="https://bases.athle.fr/asp.net/liste.aspx?frmbase=resultats&amp;frmmode=1&amp;frmespace=0&amp;frmcompetition=280639&amp;FrmDepartement=021" TargetMode="External"/><Relationship Id="rId1164" Type="http://schemas.openxmlformats.org/officeDocument/2006/relationships/hyperlink" Target="javascript:bddThrowAthlete('resultats',%2012916550,%200)" TargetMode="External"/><Relationship Id="rId173" Type="http://schemas.openxmlformats.org/officeDocument/2006/relationships/hyperlink" Target="https://bases.athle.fr/asp.net/liste.aspx?frmbase=resultats&amp;frmmode=1&amp;frmespace=0&amp;frmcompetition=280695&amp;FrmDepartement=054" TargetMode="External"/><Relationship Id="rId229" Type="http://schemas.openxmlformats.org/officeDocument/2006/relationships/hyperlink" Target="https://bases.athle.fr/asp.net/liste.aspx?frmbase=resultats&amp;frmmode=1&amp;frmespace=0&amp;frmcompetition=280695&amp;FrmLigue=OCC" TargetMode="External"/><Relationship Id="rId38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436" Type="http://schemas.openxmlformats.org/officeDocument/2006/relationships/hyperlink" Target="https://bases.athle.fr/asp.net/liste.aspx?frmbase=resultats&amp;frmmode=1&amp;frmespace=0&amp;frmcompetition=280695&amp;FrmLigue=H-F" TargetMode="External"/><Relationship Id="rId601" Type="http://schemas.openxmlformats.org/officeDocument/2006/relationships/hyperlink" Target="https://bases.athle.fr/asp.net/liste.aspx?frmbase=resultats&amp;frmmode=1&amp;frmespace=0&amp;frmcompetition=280639&amp;FrmLigue=G-E" TargetMode="External"/><Relationship Id="rId643" Type="http://schemas.openxmlformats.org/officeDocument/2006/relationships/hyperlink" Target="javascript:bddThrowAthlete('resultats',%2025239950,%200)" TargetMode="External"/><Relationship Id="rId1024" Type="http://schemas.openxmlformats.org/officeDocument/2006/relationships/hyperlink" Target="javascript:bddThrowAthlete('resultats',%2025612694,%200)" TargetMode="External"/><Relationship Id="rId1066" Type="http://schemas.openxmlformats.org/officeDocument/2006/relationships/hyperlink" Target="https://bases.athle.fr/asp.net/liste.aspx?frmbase=resultats&amp;frmmode=1&amp;frmespace=0&amp;frmcompetition=284881&amp;FrmDepartement=068" TargetMode="External"/><Relationship Id="rId24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478" Type="http://schemas.openxmlformats.org/officeDocument/2006/relationships/hyperlink" Target="javascript:bddThrowAthlete('resultats',%2025988154,%200)" TargetMode="External"/><Relationship Id="rId68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850" Type="http://schemas.openxmlformats.org/officeDocument/2006/relationships/hyperlink" Target="https://bases.athle.fr/asp.net/liste.aspx?frmbase=resultats&amp;frmmode=1&amp;frmespace=0&amp;frmcompetition=280639&amp;FrmDepartement=052" TargetMode="External"/><Relationship Id="rId892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F" TargetMode="External"/><Relationship Id="rId906" Type="http://schemas.openxmlformats.org/officeDocument/2006/relationships/hyperlink" Target="https://bases.athle.fr/asp.net/liste.aspx?frmbase=resultats&amp;frmmode=1&amp;frmespace=0&amp;frmcompetition=280639&amp;FrmLigue=G-E" TargetMode="External"/><Relationship Id="rId948" Type="http://schemas.openxmlformats.org/officeDocument/2006/relationships/hyperlink" Target="javascript:bddThrowAthlete('resultats',%2026677998,%200)" TargetMode="External"/><Relationship Id="rId1133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3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7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10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282" Type="http://schemas.openxmlformats.org/officeDocument/2006/relationships/hyperlink" Target="https://bases.athle.fr/asp.net/liste.aspx?frmbase=resultats&amp;frmmode=1&amp;pardisplay=1&amp;frmespace=0&amp;frmcompetition=280695&amp;frmclub=077143" TargetMode="External"/><Relationship Id="rId338" Type="http://schemas.openxmlformats.org/officeDocument/2006/relationships/hyperlink" Target="https://bases.athle.fr/asp.net/liste.aspx?frmbase=resultats&amp;frmmode=1&amp;frmespace=0&amp;frmcompetition=280695&amp;FrmDepartement=021" TargetMode="External"/><Relationship Id="rId503" Type="http://schemas.openxmlformats.org/officeDocument/2006/relationships/hyperlink" Target="javascript:bddThrowAthlete('resultats',%209279138,%200)" TargetMode="External"/><Relationship Id="rId545" Type="http://schemas.openxmlformats.org/officeDocument/2006/relationships/hyperlink" Target="https://bases.athle.fr/asp.net/liste.aspx?frmbase=resultats&amp;frmmode=1&amp;frmespace=0&amp;frmcompetition=280639&amp;FrmDepartement=010" TargetMode="External"/><Relationship Id="rId587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M" TargetMode="External"/><Relationship Id="rId710" Type="http://schemas.openxmlformats.org/officeDocument/2006/relationships/hyperlink" Target="https://bases.athle.fr/asp.net/liste.aspx?frmbase=resultats&amp;frmmode=1&amp;frmespace=0&amp;frmcompetition=280639&amp;FrmDepartement=021" TargetMode="External"/><Relationship Id="rId752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F" TargetMode="External"/><Relationship Id="rId808" Type="http://schemas.openxmlformats.org/officeDocument/2006/relationships/hyperlink" Target="javascript:bddThrowAthlete('resultats',%2023919498,%200)" TargetMode="External"/><Relationship Id="rId1175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7&amp;frmsexe=F" TargetMode="External"/><Relationship Id="rId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142" Type="http://schemas.openxmlformats.org/officeDocument/2006/relationships/hyperlink" Target="https://bases.athle.fr/asp.net/liste.aspx?frmbase=resultats&amp;frmmode=1&amp;pardisplay=1&amp;frmespace=0&amp;frmcompetition=280695&amp;frmclub=010010" TargetMode="External"/><Relationship Id="rId184" Type="http://schemas.openxmlformats.org/officeDocument/2006/relationships/hyperlink" Target="https://bases.athle.fr/asp.net/liste.aspx?frmbase=resultats&amp;frmmode=1&amp;frmespace=0&amp;frmcompetition=280695&amp;FrmLigue=G-E" TargetMode="External"/><Relationship Id="rId391" Type="http://schemas.openxmlformats.org/officeDocument/2006/relationships/hyperlink" Target="javascript:bddThrowAthlete('resultats',%2023654188,%200)" TargetMode="External"/><Relationship Id="rId40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44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F" TargetMode="External"/><Relationship Id="rId612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F" TargetMode="External"/><Relationship Id="rId79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1035" Type="http://schemas.openxmlformats.org/officeDocument/2006/relationships/hyperlink" Target="https://bases.athle.fr/asp.net/liste.aspx?frmbase=resultats&amp;frmmode=1&amp;pardisplay=1&amp;frmespace=0&amp;frmcompetition=284881&amp;frmclub=054052" TargetMode="External"/><Relationship Id="rId1077" Type="http://schemas.openxmlformats.org/officeDocument/2006/relationships/hyperlink" Target="https://bases.athle.fr/asp.net/liste.aspx?frmbase=resultats&amp;frmmode=1&amp;frmespace=0&amp;frmcompetition=284881&amp;FrmLigue=G-E" TargetMode="External"/><Relationship Id="rId251" Type="http://schemas.openxmlformats.org/officeDocument/2006/relationships/hyperlink" Target="javascript:bddThrowAthlete('resultats',%205614651,%200)" TargetMode="External"/><Relationship Id="rId489" Type="http://schemas.openxmlformats.org/officeDocument/2006/relationships/hyperlink" Target="https://bases.athle.fr/asp.net/liste.aspx?frmbase=resultats&amp;frmmode=1&amp;pardisplay=1&amp;frmespace=0&amp;frmcompetition=280695&amp;frmclub=057027" TargetMode="External"/><Relationship Id="rId654" Type="http://schemas.openxmlformats.org/officeDocument/2006/relationships/hyperlink" Target="https://bases.athle.fr/asp.net/liste.aspx?frmbase=resultats&amp;frmmode=1&amp;pardisplay=1&amp;frmespace=0&amp;frmcompetition=280639&amp;frmclub=095043" TargetMode="External"/><Relationship Id="rId696" Type="http://schemas.openxmlformats.org/officeDocument/2006/relationships/hyperlink" Target="https://bases.athle.fr/asp.net/liste.aspx?frmbase=resultats&amp;frmmode=1&amp;frmespace=0&amp;frmcompetition=280639&amp;FrmLigue=G-E" TargetMode="External"/><Relationship Id="rId861" Type="http://schemas.openxmlformats.org/officeDocument/2006/relationships/hyperlink" Target="https://bases.athle.fr/asp.net/liste.aspx?frmbase=resultats&amp;frmmode=1&amp;frmespace=0&amp;frmcompetition=280639&amp;FrmLigue=G-E" TargetMode="External"/><Relationship Id="rId91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F" TargetMode="External"/><Relationship Id="rId959" Type="http://schemas.openxmlformats.org/officeDocument/2006/relationships/hyperlink" Target="https://bases.athle.fr/asp.net/liste.aspx?frmbase=resultats&amp;frmmode=1&amp;pardisplay=1&amp;frmespace=0&amp;frmcompetition=280639&amp;frmclub=057058" TargetMode="External"/><Relationship Id="rId1102" Type="http://schemas.openxmlformats.org/officeDocument/2006/relationships/hyperlink" Target="https://bases.athle.fr/asp.net/liste.aspx?frmbase=resultats&amp;frmmode=1&amp;pardisplay=1&amp;frmespace=0&amp;frmcompetition=284881&amp;frmclub=057027" TargetMode="External"/><Relationship Id="rId46" Type="http://schemas.openxmlformats.org/officeDocument/2006/relationships/hyperlink" Target="javascript:bddThrowAthlete('resultats',%2013307087,%200)" TargetMode="External"/><Relationship Id="rId293" Type="http://schemas.openxmlformats.org/officeDocument/2006/relationships/hyperlink" Target="https://bases.athle.fr/asp.net/liste.aspx?frmbase=resultats&amp;frmmode=1&amp;frmespace=0&amp;frmcompetition=280695&amp;FrmDepartement=090" TargetMode="External"/><Relationship Id="rId307" Type="http://schemas.openxmlformats.org/officeDocument/2006/relationships/hyperlink" Target="https://bases.athle.fr/asp.net/liste.aspx?frmbase=resultats&amp;frmmode=1&amp;pardisplay=1&amp;frmespace=0&amp;frmcompetition=280695&amp;frmclub=094004" TargetMode="External"/><Relationship Id="rId349" Type="http://schemas.openxmlformats.org/officeDocument/2006/relationships/hyperlink" Target="https://bases.athle.fr/asp.net/liste.aspx?frmbase=resultats&amp;frmmode=1&amp;frmespace=0&amp;frmcompetition=280695&amp;FrmLigue=BFC" TargetMode="External"/><Relationship Id="rId514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556" Type="http://schemas.openxmlformats.org/officeDocument/2006/relationships/hyperlink" Target="https://bases.athle.fr/asp.net/liste.aspx?frmbase=resultats&amp;frmmode=1&amp;frmespace=0&amp;frmcompetition=280639&amp;FrmLigue=G-E" TargetMode="External"/><Relationship Id="rId721" Type="http://schemas.openxmlformats.org/officeDocument/2006/relationships/hyperlink" Target="https://bases.athle.fr/asp.net/liste.aspx?frmbase=resultats&amp;frmmode=1&amp;frmespace=0&amp;frmcompetition=280639&amp;FrmLigue=I-F" TargetMode="External"/><Relationship Id="rId763" Type="http://schemas.openxmlformats.org/officeDocument/2006/relationships/hyperlink" Target="javascript:bddThrowAthlete('resultats',%207243711,%200)" TargetMode="External"/><Relationship Id="rId1144" Type="http://schemas.openxmlformats.org/officeDocument/2006/relationships/hyperlink" Target="https://bases.athle.fr/asp.net/liste.aspx?frmbase=resultats&amp;frmmode=1&amp;frmespace=0&amp;frmcompetition=284881&amp;FrmLigue=G-E" TargetMode="External"/><Relationship Id="rId88" Type="http://schemas.openxmlformats.org/officeDocument/2006/relationships/hyperlink" Target="https://bases.athle.fr/asp.net/liste.aspx?frmbase=resultats&amp;frmmode=1&amp;frmespace=0&amp;frmcompetition=280695&amp;FrmDepartement=091" TargetMode="External"/><Relationship Id="rId111" Type="http://schemas.openxmlformats.org/officeDocument/2006/relationships/hyperlink" Target="javascript:bddThrowAthlete('resultats',%2020153164,%200)" TargetMode="External"/><Relationship Id="rId153" Type="http://schemas.openxmlformats.org/officeDocument/2006/relationships/hyperlink" Target="https://bases.athle.fr/asp.net/liste.aspx?frmbase=resultats&amp;frmmode=1&amp;frmespace=0&amp;frmcompetition=280695&amp;FrmDepartement=054" TargetMode="External"/><Relationship Id="rId19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209" Type="http://schemas.openxmlformats.org/officeDocument/2006/relationships/hyperlink" Target="https://bases.athle.fr/asp.net/liste.aspx?frmbase=resultats&amp;frmmode=1&amp;frmespace=0&amp;frmcompetition=280695&amp;FrmLigue=OCC" TargetMode="External"/><Relationship Id="rId36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416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F" TargetMode="External"/><Relationship Id="rId598" Type="http://schemas.openxmlformats.org/officeDocument/2006/relationships/hyperlink" Target="javascript:bddThrowAthlete('resultats',%2022033619,%200)" TargetMode="External"/><Relationship Id="rId819" Type="http://schemas.openxmlformats.org/officeDocument/2006/relationships/hyperlink" Target="https://bases.athle.fr/asp.net/liste.aspx?frmbase=resultats&amp;frmmode=1&amp;pardisplay=1&amp;frmespace=0&amp;frmcompetition=280639&amp;frmclub=091144" TargetMode="External"/><Relationship Id="rId970" Type="http://schemas.openxmlformats.org/officeDocument/2006/relationships/hyperlink" Target="https://bases.athle.fr/asp.net/liste.aspx?frmbase=resultats&amp;frmmode=1&amp;frmespace=0&amp;frmcompetition=280639&amp;FrmDepartement=060" TargetMode="External"/><Relationship Id="rId100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1046" Type="http://schemas.openxmlformats.org/officeDocument/2006/relationships/hyperlink" Target="https://bases.athle.fr/asp.net/liste.aspx?frmbase=resultats&amp;frmmode=1&amp;frmespace=0&amp;frmcompetition=284881&amp;FrmDepartement=068" TargetMode="External"/><Relationship Id="rId22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458" Type="http://schemas.openxmlformats.org/officeDocument/2006/relationships/hyperlink" Target="javascript:bddThrowAthlete('resultats',%2030539885,%200)" TargetMode="External"/><Relationship Id="rId623" Type="http://schemas.openxmlformats.org/officeDocument/2006/relationships/hyperlink" Target="javascript:bddThrowAthlete('resultats',%203134211,%200)" TargetMode="External"/><Relationship Id="rId66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830" Type="http://schemas.openxmlformats.org/officeDocument/2006/relationships/hyperlink" Target="https://bases.athle.fr/asp.net/liste.aspx?frmbase=resultats&amp;frmmode=1&amp;frmespace=0&amp;frmcompetition=280639&amp;FrmDepartement=021" TargetMode="External"/><Relationship Id="rId872" Type="http://schemas.openxmlformats.org/officeDocument/2006/relationships/hyperlink" Target="https://bases.athle.fr/asp.net/liste.aspx?frmbase=resultats&amp;frmmode=1&amp;frmespace=0&amp;frmcompetition=280639&amp;frmepreuve=FENSCH%20NORDIC%20TOUR%20/%20TCX&amp;frmcategorie=M8&amp;frmsexe=F" TargetMode="External"/><Relationship Id="rId928" Type="http://schemas.openxmlformats.org/officeDocument/2006/relationships/hyperlink" Target="javascript:bddThrowAthlete('resultats',%2028771567,%200)" TargetMode="External"/><Relationship Id="rId1088" Type="http://schemas.openxmlformats.org/officeDocument/2006/relationships/hyperlink" Target="https://bases.athle.fr/asp.net/liste.aspx?frmbase=resultats&amp;frmmode=1&amp;frmespace=0&amp;frmcompetition=284881&amp;FrmDepartement=054" TargetMode="External"/><Relationship Id="rId1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CA&amp;frmsexe=M" TargetMode="External"/><Relationship Id="rId5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262" Type="http://schemas.openxmlformats.org/officeDocument/2006/relationships/hyperlink" Target="https://bases.athle.fr/asp.net/liste.aspx?frmbase=resultats&amp;frmmode=1&amp;pardisplay=1&amp;frmespace=0&amp;frmcompetition=280695&amp;frmclub=052020" TargetMode="External"/><Relationship Id="rId318" Type="http://schemas.openxmlformats.org/officeDocument/2006/relationships/hyperlink" Target="https://bases.athle.fr/asp.net/liste.aspx?frmbase=resultats&amp;frmmode=1&amp;frmespace=0&amp;frmcompetition=280695&amp;FrmDepartement=021" TargetMode="External"/><Relationship Id="rId525" Type="http://schemas.openxmlformats.org/officeDocument/2006/relationships/hyperlink" Target="https://bases.athle.fr/asp.net/liste.aspx?frmbase=resultats&amp;frmmode=1&amp;frmespace=0&amp;frmcompetition=280695&amp;FrmDepartement=078" TargetMode="External"/><Relationship Id="rId56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M" TargetMode="External"/><Relationship Id="rId732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1113" Type="http://schemas.openxmlformats.org/officeDocument/2006/relationships/hyperlink" Target="https://bases.athle.fr/asp.net/liste.aspx?frmbase=resultats&amp;frmmode=1&amp;frmespace=0&amp;frmcompetition=284881&amp;FrmDepartement=068" TargetMode="External"/><Relationship Id="rId1155" Type="http://schemas.openxmlformats.org/officeDocument/2006/relationships/hyperlink" Target="https://bases.athle.fr/asp.net/liste.aspx?frmbase=resultats&amp;frmmode=1&amp;pardisplay=1&amp;frmespace=0&amp;frmcompetition=284881&amp;frmclub=067046" TargetMode="External"/><Relationship Id="rId99" Type="http://schemas.openxmlformats.org/officeDocument/2006/relationships/hyperlink" Target="https://bases.athle.fr/asp.net/liste.aspx?frmbase=resultats&amp;frmmode=1&amp;frmespace=0&amp;frmcompetition=280695&amp;FrmLigue=BFC" TargetMode="External"/><Relationship Id="rId122" Type="http://schemas.openxmlformats.org/officeDocument/2006/relationships/hyperlink" Target="https://bases.athle.fr/asp.net/liste.aspx?frmbase=resultats&amp;frmmode=1&amp;pardisplay=1&amp;frmespace=0&amp;frmcompetition=280695&amp;frmclub=091135" TargetMode="External"/><Relationship Id="rId164" Type="http://schemas.openxmlformats.org/officeDocument/2006/relationships/hyperlink" Target="https://bases.athle.fr/asp.net/liste.aspx?frmbase=resultats&amp;frmmode=1&amp;frmespace=0&amp;frmcompetition=280695&amp;FrmLigue=BFC" TargetMode="External"/><Relationship Id="rId371" Type="http://schemas.openxmlformats.org/officeDocument/2006/relationships/hyperlink" Target="javascript:bddThrowAthlete('resultats',%2017868079,%200)" TargetMode="External"/><Relationship Id="rId774" Type="http://schemas.openxmlformats.org/officeDocument/2006/relationships/hyperlink" Target="https://bases.athle.fr/asp.net/liste.aspx?frmbase=resultats&amp;frmmode=1&amp;pardisplay=1&amp;frmespace=0&amp;frmcompetition=280639&amp;frmclub=095043" TargetMode="External"/><Relationship Id="rId981" Type="http://schemas.openxmlformats.org/officeDocument/2006/relationships/hyperlink" Target="https://bases.athle.fr/asp.net/liste.aspx?frmbase=resultats&amp;frmmode=1&amp;frmespace=0&amp;frmcompetition=280639&amp;FrmLigue=G-E" TargetMode="External"/><Relationship Id="rId1015" Type="http://schemas.openxmlformats.org/officeDocument/2006/relationships/hyperlink" Target="https://bases.athle.fr/asp.net/liste.aspx?frmbase=resultats&amp;frmmode=1&amp;pardisplay=1&amp;frmespace=0&amp;frmcompetition=280639&amp;frmclub=057052" TargetMode="External"/><Relationship Id="rId1057" Type="http://schemas.openxmlformats.org/officeDocument/2006/relationships/hyperlink" Target="https://bases.athle.fr/asp.net/liste.aspx?frmbase=resultats&amp;frmmode=1&amp;frmespace=0&amp;frmcompetition=284881&amp;FrmLigue=G-E" TargetMode="External"/><Relationship Id="rId42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F" TargetMode="External"/><Relationship Id="rId469" Type="http://schemas.openxmlformats.org/officeDocument/2006/relationships/hyperlink" Target="https://bases.athle.fr/asp.net/liste.aspx?frmbase=resultats&amp;frmmode=1&amp;pardisplay=1&amp;frmespace=0&amp;frmcompetition=280695&amp;frmclub=090010" TargetMode="External"/><Relationship Id="rId63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676" Type="http://schemas.openxmlformats.org/officeDocument/2006/relationships/hyperlink" Target="https://bases.athle.fr/asp.net/liste.aspx?frmbase=resultats&amp;frmmode=1&amp;frmespace=0&amp;frmcompetition=280639&amp;FrmLigue=G-E" TargetMode="External"/><Relationship Id="rId841" Type="http://schemas.openxmlformats.org/officeDocument/2006/relationships/hyperlink" Target="https://bases.athle.fr/asp.net/liste.aspx?frmbase=resultats&amp;frmmode=1&amp;frmespace=0&amp;frmcompetition=280639&amp;FrmLigue=I-F" TargetMode="External"/><Relationship Id="rId883" Type="http://schemas.openxmlformats.org/officeDocument/2006/relationships/hyperlink" Target="javascript:bddThrowAthlete('resultats',%2020153164,%200)" TargetMode="External"/><Relationship Id="rId1099" Type="http://schemas.openxmlformats.org/officeDocument/2006/relationships/hyperlink" Target="https://bases.athle.fr/asp.net/liste.aspx?frmbase=resultats&amp;frmmode=1&amp;frmespace=0&amp;frmcompetition=284881&amp;FrmLigue=G-E" TargetMode="External"/><Relationship Id="rId26" Type="http://schemas.openxmlformats.org/officeDocument/2006/relationships/hyperlink" Target="javascript:bddThrowAthlete('resultats',%2015150671,%200)" TargetMode="External"/><Relationship Id="rId231" Type="http://schemas.openxmlformats.org/officeDocument/2006/relationships/hyperlink" Target="javascript:bddThrowAthlete('resultats',%209281661,%200)" TargetMode="External"/><Relationship Id="rId273" Type="http://schemas.openxmlformats.org/officeDocument/2006/relationships/hyperlink" Target="https://bases.athle.fr/asp.net/liste.aspx?frmbase=resultats&amp;frmmode=1&amp;frmespace=0&amp;frmcompetition=280695&amp;FrmDepartement=090" TargetMode="External"/><Relationship Id="rId329" Type="http://schemas.openxmlformats.org/officeDocument/2006/relationships/hyperlink" Target="https://bases.athle.fr/asp.net/liste.aspx?frmbase=resultats&amp;frmmode=1&amp;frmespace=0&amp;frmcompetition=280695&amp;FrmLigue=G-E" TargetMode="External"/><Relationship Id="rId480" Type="http://schemas.openxmlformats.org/officeDocument/2006/relationships/hyperlink" Target="https://bases.athle.fr/asp.net/liste.aspx?frmbase=resultats&amp;frmmode=1&amp;frmespace=0&amp;frmcompetition=280695&amp;FrmDepartement=068" TargetMode="External"/><Relationship Id="rId536" Type="http://schemas.openxmlformats.org/officeDocument/2006/relationships/hyperlink" Target="https://bases.athle.fr/asp.net/liste.aspx?frmbase=resultats&amp;frmmode=1&amp;frmespace=0&amp;frmcompetition=280639&amp;FrmLigue=G-E" TargetMode="External"/><Relationship Id="rId701" Type="http://schemas.openxmlformats.org/officeDocument/2006/relationships/hyperlink" Target="https://bases.athle.fr/asp.net/liste.aspx?frmbase=resultats&amp;frmmode=1&amp;frmespace=0&amp;frmcompetition=280639&amp;FrmLigue=G-E" TargetMode="External"/><Relationship Id="rId939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1124" Type="http://schemas.openxmlformats.org/officeDocument/2006/relationships/hyperlink" Target="https://bases.athle.fr/asp.net/liste.aspx?frmbase=resultats&amp;frmmode=1&amp;frmespace=0&amp;frmcompetition=284881&amp;FrmDepartement=067" TargetMode="External"/><Relationship Id="rId1166" Type="http://schemas.openxmlformats.org/officeDocument/2006/relationships/hyperlink" Target="https://bases.athle.fr/asp.net/liste.aspx?frmbase=resultats&amp;frmmode=1&amp;frmespace=0&amp;frmcompetition=284881&amp;FrmDepartement=067" TargetMode="External"/><Relationship Id="rId68" Type="http://schemas.openxmlformats.org/officeDocument/2006/relationships/hyperlink" Target="https://bases.athle.fr/asp.net/liste.aspx?frmbase=resultats&amp;frmmode=1&amp;frmespace=0&amp;frmcompetition=280695&amp;FrmDepartement=077" TargetMode="External"/><Relationship Id="rId133" Type="http://schemas.openxmlformats.org/officeDocument/2006/relationships/hyperlink" Target="https://bases.athle.fr/asp.net/liste.aspx?frmbase=resultats&amp;frmmode=1&amp;frmespace=0&amp;frmcompetition=280695&amp;FrmDepartement=054" TargetMode="External"/><Relationship Id="rId17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34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M" TargetMode="External"/><Relationship Id="rId578" Type="http://schemas.openxmlformats.org/officeDocument/2006/relationships/hyperlink" Target="javascript:bddThrowAthlete('resultats',%2015150671,%200)" TargetMode="External"/><Relationship Id="rId743" Type="http://schemas.openxmlformats.org/officeDocument/2006/relationships/hyperlink" Target="javascript:bddThrowAthlete('resultats',%2023995876,%200)" TargetMode="External"/><Relationship Id="rId785" Type="http://schemas.openxmlformats.org/officeDocument/2006/relationships/hyperlink" Target="https://bases.athle.fr/asp.net/liste.aspx?frmbase=resultats&amp;frmmode=1&amp;frmespace=0&amp;frmcompetition=280639&amp;FrmDepartement=010" TargetMode="External"/><Relationship Id="rId950" Type="http://schemas.openxmlformats.org/officeDocument/2006/relationships/hyperlink" Target="https://bases.athle.fr/asp.net/liste.aspx?frmbase=resultats&amp;frmmode=1&amp;frmespace=0&amp;frmcompetition=280639&amp;FrmDepartement=054" TargetMode="External"/><Relationship Id="rId992" Type="http://schemas.openxmlformats.org/officeDocument/2006/relationships/hyperlink" Target="https://bases.athle.fr/asp.net/liste.aspx?frmbase=resultats&amp;frmmode=1&amp;frmespace=0&amp;frmcompetition=280639&amp;frmepreuve=FENSCH%20NORDIC%20TOUR%20/%20TCX&amp;frmcategorie=M7&amp;frmsexe=M" TargetMode="External"/><Relationship Id="rId1026" Type="http://schemas.openxmlformats.org/officeDocument/2006/relationships/hyperlink" Target="https://bases.athle.fr/asp.net/liste.aspx?frmbase=resultats&amp;frmmode=1&amp;frmespace=0&amp;frmcompetition=284881&amp;FrmDepartement=068" TargetMode="External"/><Relationship Id="rId20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38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438" Type="http://schemas.openxmlformats.org/officeDocument/2006/relationships/hyperlink" Target="javascript:bddThrowAthlete('resultats',%2028771567,%200)" TargetMode="External"/><Relationship Id="rId603" Type="http://schemas.openxmlformats.org/officeDocument/2006/relationships/hyperlink" Target="javascript:bddThrowAthlete('resultats',%2018839611,%200)" TargetMode="External"/><Relationship Id="rId64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68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810" Type="http://schemas.openxmlformats.org/officeDocument/2006/relationships/hyperlink" Target="https://bases.athle.fr/asp.net/liste.aspx?frmbase=resultats&amp;frmmode=1&amp;frmespace=0&amp;frmcompetition=280639&amp;FrmDepartement=052" TargetMode="External"/><Relationship Id="rId852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908" Type="http://schemas.openxmlformats.org/officeDocument/2006/relationships/hyperlink" Target="javascript:bddThrowAthlete('resultats',%2018941552,%200)" TargetMode="External"/><Relationship Id="rId106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6&amp;frmsexe=M" TargetMode="External"/><Relationship Id="rId242" Type="http://schemas.openxmlformats.org/officeDocument/2006/relationships/hyperlink" Target="https://bases.athle.fr/asp.net/liste.aspx?frmbase=resultats&amp;frmmode=1&amp;pardisplay=1&amp;frmespace=0&amp;frmcompetition=280695&amp;frmclub=067055" TargetMode="External"/><Relationship Id="rId284" Type="http://schemas.openxmlformats.org/officeDocument/2006/relationships/hyperlink" Target="https://bases.athle.fr/asp.net/liste.aspx?frmbase=resultats&amp;frmmode=1&amp;frmespace=0&amp;frmcompetition=280695&amp;FrmLigue=I-F" TargetMode="External"/><Relationship Id="rId491" Type="http://schemas.openxmlformats.org/officeDocument/2006/relationships/hyperlink" Target="https://bases.athle.fr/asp.net/liste.aspx?frmbase=resultats&amp;frmmode=1&amp;frmespace=0&amp;frmcompetition=280695&amp;FrmLigue=G-E" TargetMode="External"/><Relationship Id="rId505" Type="http://schemas.openxmlformats.org/officeDocument/2006/relationships/hyperlink" Target="https://bases.athle.fr/asp.net/liste.aspx?frmbase=resultats&amp;frmmode=1&amp;frmespace=0&amp;frmcompetition=280695&amp;FrmDepartement=068" TargetMode="External"/><Relationship Id="rId71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894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1135" Type="http://schemas.openxmlformats.org/officeDocument/2006/relationships/hyperlink" Target="https://bases.athle.fr/asp.net/liste.aspx?frmbase=resultats&amp;frmmode=1&amp;frmespace=0&amp;frmcompetition=284881&amp;FrmLigue=G-E" TargetMode="External"/><Relationship Id="rId1177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37" Type="http://schemas.openxmlformats.org/officeDocument/2006/relationships/hyperlink" Target="https://bases.athle.fr/asp.net/liste.aspx?frmbase=resultats&amp;frmmode=1&amp;pardisplay=1&amp;frmespace=0&amp;frmcompetition=280695&amp;frmclub=091144" TargetMode="External"/><Relationship Id="rId79" Type="http://schemas.openxmlformats.org/officeDocument/2006/relationships/hyperlink" Target="https://bases.athle.fr/asp.net/liste.aspx?frmbase=resultats&amp;frmmode=1&amp;frmespace=0&amp;frmcompetition=280695&amp;FrmLigue=G-E" TargetMode="External"/><Relationship Id="rId102" Type="http://schemas.openxmlformats.org/officeDocument/2006/relationships/hyperlink" Target="https://bases.athle.fr/asp.net/liste.aspx?frmbase=resultats&amp;frmmode=1&amp;pardisplay=1&amp;frmespace=0&amp;frmcompetition=280695&amp;frmclub=057027" TargetMode="External"/><Relationship Id="rId144" Type="http://schemas.openxmlformats.org/officeDocument/2006/relationships/hyperlink" Target="https://bases.athle.fr/asp.net/liste.aspx?frmbase=resultats&amp;frmmode=1&amp;frmespace=0&amp;frmcompetition=280695&amp;FrmLigue=G-E" TargetMode="External"/><Relationship Id="rId54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M" TargetMode="External"/><Relationship Id="rId58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754" Type="http://schemas.openxmlformats.org/officeDocument/2006/relationships/hyperlink" Target="https://bases.athle.fr/asp.net/liste.aspx?frmbase=resultats&amp;frmmode=1&amp;pardisplay=1&amp;frmespace=0&amp;frmcompetition=280639&amp;frmclub=077143" TargetMode="External"/><Relationship Id="rId796" Type="http://schemas.openxmlformats.org/officeDocument/2006/relationships/hyperlink" Target="https://bases.athle.fr/asp.net/liste.aspx?frmbase=resultats&amp;frmmode=1&amp;frmespace=0&amp;frmcompetition=280639&amp;FrmLigue=I-F" TargetMode="External"/><Relationship Id="rId961" Type="http://schemas.openxmlformats.org/officeDocument/2006/relationships/hyperlink" Target="https://bases.athle.fr/asp.net/liste.aspx?frmbase=resultats&amp;frmmode=1&amp;frmespace=0&amp;frmcompetition=280639&amp;FrmLigue=G-E" TargetMode="External"/><Relationship Id="rId9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186" Type="http://schemas.openxmlformats.org/officeDocument/2006/relationships/hyperlink" Target="javascript:bddThrowAthlete('resultats',%206538127,%200)" TargetMode="External"/><Relationship Id="rId351" Type="http://schemas.openxmlformats.org/officeDocument/2006/relationships/hyperlink" Target="javascript:bddThrowAthlete('resultats',%2025657402,%200)" TargetMode="External"/><Relationship Id="rId393" Type="http://schemas.openxmlformats.org/officeDocument/2006/relationships/hyperlink" Target="https://bases.athle.fr/asp.net/liste.aspx?frmbase=resultats&amp;frmmode=1&amp;frmespace=0&amp;frmcompetition=280695&amp;FrmDepartement=057" TargetMode="External"/><Relationship Id="rId407" Type="http://schemas.openxmlformats.org/officeDocument/2006/relationships/hyperlink" Target="javascript:bddThrowAthlete('resultats',%201470378,%200)" TargetMode="External"/><Relationship Id="rId449" Type="http://schemas.openxmlformats.org/officeDocument/2006/relationships/hyperlink" Target="https://bases.athle.fr/asp.net/liste.aspx?frmbase=resultats&amp;frmmode=1&amp;pardisplay=1&amp;frmespace=0&amp;frmcompetition=280695&amp;frmclub=057027" TargetMode="External"/><Relationship Id="rId614" Type="http://schemas.openxmlformats.org/officeDocument/2006/relationships/hyperlink" Target="https://bases.athle.fr/asp.net/liste.aspx?frmbase=resultats&amp;frmmode=1&amp;pardisplay=1&amp;frmespace=0&amp;frmcompetition=280639&amp;frmclub=091144" TargetMode="External"/><Relationship Id="rId656" Type="http://schemas.openxmlformats.org/officeDocument/2006/relationships/hyperlink" Target="https://bases.athle.fr/asp.net/liste.aspx?frmbase=resultats&amp;frmmode=1&amp;frmespace=0&amp;frmcompetition=280639&amp;FrmLigue=I-F" TargetMode="External"/><Relationship Id="rId821" Type="http://schemas.openxmlformats.org/officeDocument/2006/relationships/hyperlink" Target="https://bases.athle.fr/asp.net/liste.aspx?frmbase=resultats&amp;frmmode=1&amp;frmespace=0&amp;frmcompetition=280639&amp;FrmLigue=I-F" TargetMode="External"/><Relationship Id="rId863" Type="http://schemas.openxmlformats.org/officeDocument/2006/relationships/hyperlink" Target="javascript:bddThrowAthlete('resultats',%2023900015,%200)" TargetMode="External"/><Relationship Id="rId1037" Type="http://schemas.openxmlformats.org/officeDocument/2006/relationships/hyperlink" Target="https://bases.athle.fr/asp.net/liste.aspx?frmbase=resultats&amp;frmmode=1&amp;frmespace=0&amp;frmcompetition=284881&amp;FrmLigue=G-E" TargetMode="External"/><Relationship Id="rId1079" Type="http://schemas.openxmlformats.org/officeDocument/2006/relationships/hyperlink" Target="javascript:bddThrowAthlete('resultats',%2021895683,%200)" TargetMode="External"/><Relationship Id="rId211" Type="http://schemas.openxmlformats.org/officeDocument/2006/relationships/hyperlink" Target="javascript:bddThrowAthlete('resultats',%2012520287,%200)" TargetMode="External"/><Relationship Id="rId253" Type="http://schemas.openxmlformats.org/officeDocument/2006/relationships/hyperlink" Target="https://bases.athle.fr/asp.net/liste.aspx?frmbase=resultats&amp;frmmode=1&amp;frmespace=0&amp;frmcompetition=280695&amp;FrmDepartement=067" TargetMode="External"/><Relationship Id="rId29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309" Type="http://schemas.openxmlformats.org/officeDocument/2006/relationships/hyperlink" Target="https://bases.athle.fr/asp.net/liste.aspx?frmbase=resultats&amp;frmmode=1&amp;frmespace=0&amp;frmcompetition=280695&amp;FrmLigue=I-F" TargetMode="External"/><Relationship Id="rId460" Type="http://schemas.openxmlformats.org/officeDocument/2006/relationships/hyperlink" Target="https://bases.athle.fr/asp.net/liste.aspx?frmbase=resultats&amp;frmmode=1&amp;frmespace=0&amp;frmcompetition=280695&amp;FrmDepartement=068" TargetMode="External"/><Relationship Id="rId516" Type="http://schemas.openxmlformats.org/officeDocument/2006/relationships/hyperlink" Target="https://bases.athle.fr/asp.net/liste.aspx?frmbase=resultats&amp;frmmode=1&amp;frmespace=0&amp;frmcompetition=280695&amp;FrmLigue=G-E" TargetMode="External"/><Relationship Id="rId698" Type="http://schemas.openxmlformats.org/officeDocument/2006/relationships/hyperlink" Target="javascript:bddThrowAthlete('resultats',%207935718,%200)" TargetMode="External"/><Relationship Id="rId919" Type="http://schemas.openxmlformats.org/officeDocument/2006/relationships/hyperlink" Target="https://bases.athle.fr/asp.net/liste.aspx?frmbase=resultats&amp;frmmode=1&amp;pardisplay=1&amp;frmespace=0&amp;frmcompetition=280639&amp;frmclub=060191" TargetMode="External"/><Relationship Id="rId1090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F" TargetMode="External"/><Relationship Id="rId1104" Type="http://schemas.openxmlformats.org/officeDocument/2006/relationships/hyperlink" Target="https://bases.athle.fr/asp.net/liste.aspx?frmbase=resultats&amp;frmmode=1&amp;frmespace=0&amp;frmcompetition=284881&amp;FrmLigue=G-E" TargetMode="External"/><Relationship Id="rId1146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7&amp;frmsexe=M" TargetMode="External"/><Relationship Id="rId4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11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32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F" TargetMode="External"/><Relationship Id="rId558" Type="http://schemas.openxmlformats.org/officeDocument/2006/relationships/hyperlink" Target="javascript:bddThrowAthlete('resultats',%2018438045,%200)" TargetMode="External"/><Relationship Id="rId723" Type="http://schemas.openxmlformats.org/officeDocument/2006/relationships/hyperlink" Target="javascript:bddThrowAthlete('resultats',%2021895683,%200)" TargetMode="External"/><Relationship Id="rId765" Type="http://schemas.openxmlformats.org/officeDocument/2006/relationships/hyperlink" Target="https://bases.athle.fr/asp.net/liste.aspx?frmbase=resultats&amp;frmmode=1&amp;frmespace=0&amp;frmcompetition=280639&amp;FrmDepartement=057" TargetMode="External"/><Relationship Id="rId930" Type="http://schemas.openxmlformats.org/officeDocument/2006/relationships/hyperlink" Target="https://bases.athle.fr/asp.net/liste.aspx?frmbase=resultats&amp;frmmode=1&amp;frmespace=0&amp;frmcompetition=280639&amp;FrmDepartement=067" TargetMode="External"/><Relationship Id="rId97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1006" Type="http://schemas.openxmlformats.org/officeDocument/2006/relationships/hyperlink" Target="https://bases.athle.fr/asp.net/liste.aspx?frmbase=resultats&amp;frmmode=1&amp;frmespace=0&amp;frmcompetition=280639&amp;FrmLigue=G-E" TargetMode="External"/><Relationship Id="rId15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F" TargetMode="External"/><Relationship Id="rId197" Type="http://schemas.openxmlformats.org/officeDocument/2006/relationships/hyperlink" Target="https://bases.athle.fr/asp.net/liste.aspx?frmbase=resultats&amp;frmmode=1&amp;pardisplay=1&amp;frmespace=0&amp;frmcompetition=280695&amp;frmclub=021044" TargetMode="External"/><Relationship Id="rId36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418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625" Type="http://schemas.openxmlformats.org/officeDocument/2006/relationships/hyperlink" Target="https://bases.athle.fr/asp.net/liste.aspx?frmbase=resultats&amp;frmmode=1&amp;frmespace=0&amp;frmcompetition=280639&amp;FrmDepartement=077" TargetMode="External"/><Relationship Id="rId832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104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3&amp;frmsexe=F" TargetMode="External"/><Relationship Id="rId222" Type="http://schemas.openxmlformats.org/officeDocument/2006/relationships/hyperlink" Target="https://bases.athle.fr/asp.net/liste.aspx?frmbase=resultats&amp;frmmode=1&amp;pardisplay=1&amp;frmespace=0&amp;frmcompetition=280695&amp;frmclub=076031" TargetMode="External"/><Relationship Id="rId264" Type="http://schemas.openxmlformats.org/officeDocument/2006/relationships/hyperlink" Target="https://bases.athle.fr/asp.net/liste.aspx?frmbase=resultats&amp;frmmode=1&amp;frmespace=0&amp;frmcompetition=280695&amp;FrmLigue=G-E" TargetMode="External"/><Relationship Id="rId471" Type="http://schemas.openxmlformats.org/officeDocument/2006/relationships/hyperlink" Target="https://bases.athle.fr/asp.net/liste.aspx?frmbase=resultats&amp;frmmode=1&amp;frmespace=0&amp;frmcompetition=280695&amp;FrmLigue=BFC" TargetMode="External"/><Relationship Id="rId667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87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1115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2&amp;frmsexe=M" TargetMode="External"/><Relationship Id="rId1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59" Type="http://schemas.openxmlformats.org/officeDocument/2006/relationships/hyperlink" Target="https://bases.athle.fr/asp.net/liste.aspx?frmbase=resultats&amp;frmmode=1&amp;frmespace=0&amp;frmcompetition=280695&amp;FrmLigue=G-E" TargetMode="External"/><Relationship Id="rId124" Type="http://schemas.openxmlformats.org/officeDocument/2006/relationships/hyperlink" Target="https://bases.athle.fr/asp.net/liste.aspx?frmbase=resultats&amp;frmmode=1&amp;frmespace=0&amp;frmcompetition=280695&amp;FrmLigue=I-F" TargetMode="External"/><Relationship Id="rId52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8&amp;frmsexe=M" TargetMode="External"/><Relationship Id="rId56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734" Type="http://schemas.openxmlformats.org/officeDocument/2006/relationships/hyperlink" Target="https://bases.athle.fr/asp.net/liste.aspx?frmbase=resultats&amp;frmmode=1&amp;pardisplay=1&amp;frmespace=0&amp;frmcompetition=280639&amp;frmclub=077143" TargetMode="External"/><Relationship Id="rId776" Type="http://schemas.openxmlformats.org/officeDocument/2006/relationships/hyperlink" Target="https://bases.athle.fr/asp.net/liste.aspx?frmbase=resultats&amp;frmmode=1&amp;frmespace=0&amp;frmcompetition=280639&amp;FrmLigue=I-F" TargetMode="External"/><Relationship Id="rId941" Type="http://schemas.openxmlformats.org/officeDocument/2006/relationships/hyperlink" Target="https://bases.athle.fr/asp.net/liste.aspx?frmbase=resultats&amp;frmmode=1&amp;frmespace=0&amp;frmcompetition=280639&amp;FrmLigue=G-E" TargetMode="External"/><Relationship Id="rId983" Type="http://schemas.openxmlformats.org/officeDocument/2006/relationships/hyperlink" Target="javascript:bddThrowAthlete('resultats',%2026644230,%200)" TargetMode="External"/><Relationship Id="rId1157" Type="http://schemas.openxmlformats.org/officeDocument/2006/relationships/hyperlink" Target="https://bases.athle.fr/asp.net/liste.aspx?frmbase=resultats&amp;frmmode=1&amp;frmespace=0&amp;frmcompetition=284881&amp;FrmLigue=G-E" TargetMode="External"/><Relationship Id="rId7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166" Type="http://schemas.openxmlformats.org/officeDocument/2006/relationships/hyperlink" Target="javascript:bddThrowAthlete('resultats',%207243711,%200)" TargetMode="External"/><Relationship Id="rId331" Type="http://schemas.openxmlformats.org/officeDocument/2006/relationships/hyperlink" Target="javascript:bddThrowAthlete('resultats',%2014723745,%200)" TargetMode="External"/><Relationship Id="rId373" Type="http://schemas.openxmlformats.org/officeDocument/2006/relationships/hyperlink" Target="https://bases.athle.fr/asp.net/liste.aspx?frmbase=resultats&amp;frmmode=1&amp;frmespace=0&amp;frmcompetition=280695&amp;FrmDepartement=034" TargetMode="External"/><Relationship Id="rId429" Type="http://schemas.openxmlformats.org/officeDocument/2006/relationships/hyperlink" Target="https://bases.athle.fr/asp.net/liste.aspx?frmbase=resultats&amp;frmmode=1&amp;pardisplay=1&amp;frmespace=0&amp;frmcompetition=280695&amp;frmclub=057027" TargetMode="External"/><Relationship Id="rId580" Type="http://schemas.openxmlformats.org/officeDocument/2006/relationships/hyperlink" Target="https://bases.athle.fr/asp.net/liste.aspx?frmbase=resultats&amp;frmmode=1&amp;frmespace=0&amp;frmcompetition=280639&amp;FrmDepartement=010" TargetMode="External"/><Relationship Id="rId636" Type="http://schemas.openxmlformats.org/officeDocument/2006/relationships/hyperlink" Target="https://bases.athle.fr/asp.net/liste.aspx?frmbase=resultats&amp;frmmode=1&amp;frmespace=0&amp;frmcompetition=280639&amp;FrmLigue=I-F" TargetMode="External"/><Relationship Id="rId801" Type="http://schemas.openxmlformats.org/officeDocument/2006/relationships/hyperlink" Target="https://bases.athle.fr/asp.net/liste.aspx?frmbase=resultats&amp;frmmode=1&amp;frmespace=0&amp;frmcompetition=280639&amp;FrmLigue=G-E" TargetMode="External"/><Relationship Id="rId1017" Type="http://schemas.openxmlformats.org/officeDocument/2006/relationships/hyperlink" Target="https://bases.athle.fr/asp.net/liste.aspx?frmbase=resultats&amp;frmmode=1&amp;frmespace=0&amp;frmcompetition=280639&amp;FrmLigue=G-E" TargetMode="External"/><Relationship Id="rId1059" Type="http://schemas.openxmlformats.org/officeDocument/2006/relationships/hyperlink" Target="javascript:bddThrowAthlete('resultats',%2026644181,%200)" TargetMode="External"/><Relationship Id="rId1" Type="http://schemas.openxmlformats.org/officeDocument/2006/relationships/hyperlink" Target="javascript:bddThrowAthlete('resultats',%2022269813,%200)" TargetMode="External"/><Relationship Id="rId233" Type="http://schemas.openxmlformats.org/officeDocument/2006/relationships/hyperlink" Target="https://bases.athle.fr/asp.net/liste.aspx?frmbase=resultats&amp;frmmode=1&amp;frmespace=0&amp;frmcompetition=280695&amp;FrmDepartement=052" TargetMode="External"/><Relationship Id="rId440" Type="http://schemas.openxmlformats.org/officeDocument/2006/relationships/hyperlink" Target="https://bases.athle.fr/asp.net/liste.aspx?frmbase=resultats&amp;frmmode=1&amp;frmespace=0&amp;frmcompetition=280695&amp;FrmDepartement=067" TargetMode="External"/><Relationship Id="rId678" Type="http://schemas.openxmlformats.org/officeDocument/2006/relationships/hyperlink" Target="javascript:bddThrowAthlete('resultats',%2023057027,%200)" TargetMode="External"/><Relationship Id="rId843" Type="http://schemas.openxmlformats.org/officeDocument/2006/relationships/hyperlink" Target="javascript:bddThrowAthlete('resultats',%2028005501,%200)" TargetMode="External"/><Relationship Id="rId88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1070" Type="http://schemas.openxmlformats.org/officeDocument/2006/relationships/hyperlink" Target="https://bases.athle.fr/asp.net/liste.aspx?frmbase=resultats&amp;frmmode=1&amp;pardisplay=1&amp;frmespace=0&amp;frmcompetition=284881&amp;frmclub=067059" TargetMode="External"/><Relationship Id="rId1126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M" TargetMode="External"/><Relationship Id="rId28" Type="http://schemas.openxmlformats.org/officeDocument/2006/relationships/hyperlink" Target="https://bases.athle.fr/asp.net/liste.aspx?frmbase=resultats&amp;frmmode=1&amp;frmespace=0&amp;frmcompetition=280695&amp;FrmDepartement=010" TargetMode="External"/><Relationship Id="rId27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F" TargetMode="External"/><Relationship Id="rId30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48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F" TargetMode="External"/><Relationship Id="rId538" Type="http://schemas.openxmlformats.org/officeDocument/2006/relationships/hyperlink" Target="javascript:bddThrowAthlete('resultats',%2019058712,%200)" TargetMode="External"/><Relationship Id="rId703" Type="http://schemas.openxmlformats.org/officeDocument/2006/relationships/hyperlink" Target="javascript:bddThrowAthlete('resultats',%2028854835,%200)" TargetMode="External"/><Relationship Id="rId745" Type="http://schemas.openxmlformats.org/officeDocument/2006/relationships/hyperlink" Target="https://bases.athle.fr/asp.net/liste.aspx?frmbase=resultats&amp;frmmode=1&amp;frmespace=0&amp;frmcompetition=280639&amp;FrmDepartement=095" TargetMode="External"/><Relationship Id="rId910" Type="http://schemas.openxmlformats.org/officeDocument/2006/relationships/hyperlink" Target="https://bases.athle.fr/asp.net/liste.aspx?frmbase=resultats&amp;frmmode=1&amp;frmespace=0&amp;frmcompetition=280639&amp;FrmDepartement=054" TargetMode="External"/><Relationship Id="rId95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116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F" TargetMode="External"/><Relationship Id="rId81" Type="http://schemas.openxmlformats.org/officeDocument/2006/relationships/hyperlink" Target="javascript:bddThrowAthlete('resultats',%203134211,%200)" TargetMode="External"/><Relationship Id="rId13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17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342" Type="http://schemas.openxmlformats.org/officeDocument/2006/relationships/hyperlink" Target="https://bases.athle.fr/asp.net/liste.aspx?frmbase=resultats&amp;frmmode=1&amp;pardisplay=1&amp;frmespace=0&amp;frmcompetition=280695&amp;frmclub=057027" TargetMode="External"/><Relationship Id="rId384" Type="http://schemas.openxmlformats.org/officeDocument/2006/relationships/hyperlink" Target="https://bases.athle.fr/asp.net/liste.aspx?frmbase=resultats&amp;frmmode=1&amp;frmespace=0&amp;frmcompetition=280695&amp;FrmLigue=G-E" TargetMode="External"/><Relationship Id="rId591" Type="http://schemas.openxmlformats.org/officeDocument/2006/relationships/hyperlink" Target="https://bases.athle.fr/asp.net/liste.aspx?frmbase=resultats&amp;frmmode=1&amp;frmespace=0&amp;frmcompetition=280639&amp;FrmLigue=G-E" TargetMode="External"/><Relationship Id="rId60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78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F" TargetMode="External"/><Relationship Id="rId812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994" Type="http://schemas.openxmlformats.org/officeDocument/2006/relationships/hyperlink" Target="https://bases.athle.fr/asp.net/liste.aspx?frmbase=resultats&amp;frmmode=1&amp;pardisplay=1&amp;frmespace=0&amp;frmcompetition=280639&amp;frmclub=057058" TargetMode="External"/><Relationship Id="rId102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CA&amp;frmsexe=M" TargetMode="External"/><Relationship Id="rId202" Type="http://schemas.openxmlformats.org/officeDocument/2006/relationships/hyperlink" Target="https://bases.athle.fr/asp.net/liste.aspx?frmbase=resultats&amp;frmmode=1&amp;pardisplay=1&amp;frmespace=0&amp;frmcompetition=280695&amp;frmclub=091128" TargetMode="External"/><Relationship Id="rId244" Type="http://schemas.openxmlformats.org/officeDocument/2006/relationships/hyperlink" Target="https://bases.athle.fr/asp.net/liste.aspx?frmbase=resultats&amp;frmmode=1&amp;frmespace=0&amp;frmcompetition=280695&amp;FrmLigue=G-E" TargetMode="External"/><Relationship Id="rId64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689" Type="http://schemas.openxmlformats.org/officeDocument/2006/relationships/hyperlink" Target="https://bases.athle.fr/asp.net/liste.aspx?frmbase=resultats&amp;frmmode=1&amp;pardisplay=1&amp;frmespace=0&amp;frmcompetition=280639&amp;frmclub=052020" TargetMode="External"/><Relationship Id="rId854" Type="http://schemas.openxmlformats.org/officeDocument/2006/relationships/hyperlink" Target="https://bases.athle.fr/asp.net/liste.aspx?frmbase=resultats&amp;frmmode=1&amp;pardisplay=1&amp;frmespace=0&amp;frmcompetition=280639&amp;frmclub=057052" TargetMode="External"/><Relationship Id="rId896" Type="http://schemas.openxmlformats.org/officeDocument/2006/relationships/hyperlink" Target="https://bases.athle.fr/asp.net/liste.aspx?frmbase=resultats&amp;frmmode=1&amp;frmespace=0&amp;frmcompetition=280639&amp;FrmLigue=G-E" TargetMode="External"/><Relationship Id="rId1081" Type="http://schemas.openxmlformats.org/officeDocument/2006/relationships/hyperlink" Target="https://bases.athle.fr/asp.net/liste.aspx?frmbase=resultats&amp;frmmode=1&amp;frmespace=0&amp;frmcompetition=284881&amp;FrmDepartement=068" TargetMode="External"/><Relationship Id="rId39" Type="http://schemas.openxmlformats.org/officeDocument/2006/relationships/hyperlink" Target="https://bases.athle.fr/asp.net/liste.aspx?frmbase=resultats&amp;frmmode=1&amp;frmespace=0&amp;frmcompetition=280695&amp;FrmLigue=I-F" TargetMode="External"/><Relationship Id="rId286" Type="http://schemas.openxmlformats.org/officeDocument/2006/relationships/hyperlink" Target="javascript:bddThrowAthlete('resultats',%2025912880,%200)" TargetMode="External"/><Relationship Id="rId451" Type="http://schemas.openxmlformats.org/officeDocument/2006/relationships/hyperlink" Target="https://bases.athle.fr/asp.net/liste.aspx?frmbase=resultats&amp;frmmode=1&amp;frmespace=0&amp;frmcompetition=280695&amp;FrmLigue=G-E" TargetMode="External"/><Relationship Id="rId493" Type="http://schemas.openxmlformats.org/officeDocument/2006/relationships/hyperlink" Target="javascript:bddThrowAthlete('resultats',%2018839621,%200)" TargetMode="External"/><Relationship Id="rId50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9&amp;frmsexe=M" TargetMode="External"/><Relationship Id="rId54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714" Type="http://schemas.openxmlformats.org/officeDocument/2006/relationships/hyperlink" Target="https://bases.athle.fr/asp.net/liste.aspx?frmbase=resultats&amp;frmmode=1&amp;pardisplay=1&amp;frmespace=0&amp;frmcompetition=280639&amp;frmclub=095043" TargetMode="External"/><Relationship Id="rId756" Type="http://schemas.openxmlformats.org/officeDocument/2006/relationships/hyperlink" Target="https://bases.athle.fr/asp.net/liste.aspx?frmbase=resultats&amp;frmmode=1&amp;frmespace=0&amp;frmcompetition=280639&amp;FrmLigue=I-F" TargetMode="External"/><Relationship Id="rId921" Type="http://schemas.openxmlformats.org/officeDocument/2006/relationships/hyperlink" Target="https://bases.athle.fr/asp.net/liste.aspx?frmbase=resultats&amp;frmmode=1&amp;frmespace=0&amp;frmcompetition=280639&amp;FrmLigue=H-F" TargetMode="External"/><Relationship Id="rId1137" Type="http://schemas.openxmlformats.org/officeDocument/2006/relationships/hyperlink" Target="javascript:bddThrowAthlete('resultats',%2026208884,%200)" TargetMode="External"/><Relationship Id="rId1179" Type="http://schemas.openxmlformats.org/officeDocument/2006/relationships/hyperlink" Target="https://bases.athle.fr/asp.net/liste.aspx?frmbase=resultats&amp;frmmode=1&amp;frmespace=0&amp;frmcompetition=284881&amp;FrmLigue=G-E" TargetMode="External"/><Relationship Id="rId5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104" Type="http://schemas.openxmlformats.org/officeDocument/2006/relationships/hyperlink" Target="https://bases.athle.fr/asp.net/liste.aspx?frmbase=resultats&amp;frmmode=1&amp;frmespace=0&amp;frmcompetition=280695&amp;FrmLigue=G-E" TargetMode="External"/><Relationship Id="rId146" Type="http://schemas.openxmlformats.org/officeDocument/2006/relationships/hyperlink" Target="javascript:bddThrowAthlete('resultats',%2024221336,%200)" TargetMode="External"/><Relationship Id="rId188" Type="http://schemas.openxmlformats.org/officeDocument/2006/relationships/hyperlink" Target="https://bases.athle.fr/asp.net/liste.aspx?frmbase=resultats&amp;frmmode=1&amp;frmespace=0&amp;frmcompetition=280695&amp;FrmDepartement=002" TargetMode="External"/><Relationship Id="rId311" Type="http://schemas.openxmlformats.org/officeDocument/2006/relationships/hyperlink" Target="javascript:bddThrowAthlete('resultats',%2027606474,%200)" TargetMode="External"/><Relationship Id="rId353" Type="http://schemas.openxmlformats.org/officeDocument/2006/relationships/hyperlink" Target="https://bases.athle.fr/asp.net/liste.aspx?frmbase=resultats&amp;frmmode=1&amp;frmespace=0&amp;frmcompetition=280695&amp;FrmDepartement=021" TargetMode="External"/><Relationship Id="rId39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8&amp;frmsexe=M" TargetMode="External"/><Relationship Id="rId409" Type="http://schemas.openxmlformats.org/officeDocument/2006/relationships/hyperlink" Target="https://bases.athle.fr/asp.net/liste.aspx?frmbase=resultats&amp;frmmode=1&amp;frmespace=0&amp;frmcompetition=280695&amp;FrmDepartement=" TargetMode="External"/><Relationship Id="rId56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798" Type="http://schemas.openxmlformats.org/officeDocument/2006/relationships/hyperlink" Target="javascript:bddThrowAthlete('resultats',%201176429,%200)" TargetMode="External"/><Relationship Id="rId963" Type="http://schemas.openxmlformats.org/officeDocument/2006/relationships/hyperlink" Target="javascript:bddThrowAthlete('resultats',%2026677964,%200)" TargetMode="External"/><Relationship Id="rId1039" Type="http://schemas.openxmlformats.org/officeDocument/2006/relationships/hyperlink" Target="javascript:bddThrowAthlete('resultats',%2018839611,%200)" TargetMode="External"/><Relationship Id="rId92" Type="http://schemas.openxmlformats.org/officeDocument/2006/relationships/hyperlink" Target="https://bases.athle.fr/asp.net/liste.aspx?frmbase=resultats&amp;frmmode=1&amp;pardisplay=1&amp;frmespace=0&amp;frmcompetition=280695&amp;frmclub=091135" TargetMode="External"/><Relationship Id="rId213" Type="http://schemas.openxmlformats.org/officeDocument/2006/relationships/hyperlink" Target="https://bases.athle.fr/asp.net/liste.aspx?frmbase=resultats&amp;frmmode=1&amp;frmespace=0&amp;frmcompetition=280695&amp;FrmDepartement=039" TargetMode="External"/><Relationship Id="rId420" Type="http://schemas.openxmlformats.org/officeDocument/2006/relationships/hyperlink" Target="https://bases.athle.fr/asp.net/liste.aspx?frmbase=resultats&amp;frmmode=1&amp;frmespace=0&amp;frmcompetition=280695&amp;FrmLigue=G-E" TargetMode="External"/><Relationship Id="rId616" Type="http://schemas.openxmlformats.org/officeDocument/2006/relationships/hyperlink" Target="https://bases.athle.fr/asp.net/liste.aspx?frmbase=resultats&amp;frmmode=1&amp;frmespace=0&amp;frmcompetition=280639&amp;FrmLigue=I-F" TargetMode="External"/><Relationship Id="rId658" Type="http://schemas.openxmlformats.org/officeDocument/2006/relationships/hyperlink" Target="javascript:bddThrowAthlete('resultats',%2020671807,%200)" TargetMode="External"/><Relationship Id="rId823" Type="http://schemas.openxmlformats.org/officeDocument/2006/relationships/hyperlink" Target="javascript:bddThrowAthlete('resultats',%2021297964,%200)" TargetMode="External"/><Relationship Id="rId86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1050" Type="http://schemas.openxmlformats.org/officeDocument/2006/relationships/hyperlink" Target="https://bases.athle.fr/asp.net/liste.aspx?frmbase=resultats&amp;frmmode=1&amp;pardisplay=1&amp;frmespace=0&amp;frmcompetition=284881&amp;frmclub=054085" TargetMode="External"/><Relationship Id="rId25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297" Type="http://schemas.openxmlformats.org/officeDocument/2006/relationships/hyperlink" Target="https://bases.athle.fr/asp.net/liste.aspx?frmbase=resultats&amp;frmmode=1&amp;pardisplay=1&amp;frmespace=0&amp;frmcompetition=280695&amp;frmclub=059165" TargetMode="External"/><Relationship Id="rId46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518" Type="http://schemas.openxmlformats.org/officeDocument/2006/relationships/hyperlink" Target="javascript:bddThrowAthlete('resultats',%2024015197,%200)" TargetMode="External"/><Relationship Id="rId72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93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1092" Type="http://schemas.openxmlformats.org/officeDocument/2006/relationships/hyperlink" Target="https://bases.athle.fr/asp.net/liste.aspx?frmbase=resultats&amp;frmmode=1&amp;pardisplay=1&amp;frmespace=0&amp;frmcompetition=284881&amp;frmclub=054052" TargetMode="External"/><Relationship Id="rId1106" Type="http://schemas.openxmlformats.org/officeDocument/2006/relationships/hyperlink" Target="javascript:bddThrowAthlete('resultats',%2015373675,%200)" TargetMode="External"/><Relationship Id="rId1148" Type="http://schemas.openxmlformats.org/officeDocument/2006/relationships/hyperlink" Target="https://bases.athle.fr/asp.net/liste.aspx?frmbase=resultats&amp;frmmode=1&amp;pardisplay=1&amp;frmespace=0&amp;frmcompetition=284881&amp;frmclub=052020" TargetMode="External"/><Relationship Id="rId11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CA&amp;frmsexe=F" TargetMode="External"/><Relationship Id="rId157" Type="http://schemas.openxmlformats.org/officeDocument/2006/relationships/hyperlink" Target="https://bases.athle.fr/asp.net/liste.aspx?frmbase=resultats&amp;frmmode=1&amp;pardisplay=1&amp;frmespace=0&amp;frmcompetition=280695&amp;frmclub=077143" TargetMode="External"/><Relationship Id="rId322" Type="http://schemas.openxmlformats.org/officeDocument/2006/relationships/hyperlink" Target="https://bases.athle.fr/asp.net/liste.aspx?frmbase=resultats&amp;frmmode=1&amp;pardisplay=1&amp;frmespace=0&amp;frmcompetition=280695&amp;frmclub=057027" TargetMode="External"/><Relationship Id="rId364" Type="http://schemas.openxmlformats.org/officeDocument/2006/relationships/hyperlink" Target="https://bases.athle.fr/asp.net/liste.aspx?frmbase=resultats&amp;frmmode=1&amp;frmespace=0&amp;frmcompetition=280695&amp;FrmLigue=G-E" TargetMode="External"/><Relationship Id="rId76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974" Type="http://schemas.openxmlformats.org/officeDocument/2006/relationships/hyperlink" Target="https://bases.athle.fr/asp.net/liste.aspx?frmbase=resultats&amp;frmmode=1&amp;pardisplay=1&amp;frmespace=0&amp;frmcompetition=280639&amp;frmclub=060191" TargetMode="External"/><Relationship Id="rId1008" Type="http://schemas.openxmlformats.org/officeDocument/2006/relationships/hyperlink" Target="javascript:bddThrowAthlete('resultats',%2023057157,%200)" TargetMode="External"/><Relationship Id="rId61" Type="http://schemas.openxmlformats.org/officeDocument/2006/relationships/hyperlink" Target="javascript:bddThrowAthlete('resultats',%2024446226,%200)" TargetMode="External"/><Relationship Id="rId199" Type="http://schemas.openxmlformats.org/officeDocument/2006/relationships/hyperlink" Target="https://bases.athle.fr/asp.net/liste.aspx?frmbase=resultats&amp;frmmode=1&amp;frmespace=0&amp;frmcompetition=280695&amp;FrmLigue=BFC" TargetMode="External"/><Relationship Id="rId571" Type="http://schemas.openxmlformats.org/officeDocument/2006/relationships/hyperlink" Target="https://bases.athle.fr/asp.net/liste.aspx?frmbase=resultats&amp;frmmode=1&amp;frmespace=0&amp;frmcompetition=280639&amp;FrmLigue=G-E" TargetMode="External"/><Relationship Id="rId627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M" TargetMode="External"/><Relationship Id="rId669" Type="http://schemas.openxmlformats.org/officeDocument/2006/relationships/hyperlink" Target="https://bases.athle.fr/asp.net/liste.aspx?frmbase=resultats&amp;frmmode=1&amp;pardisplay=1&amp;frmespace=0&amp;frmcompetition=280639&amp;frmclub=077143" TargetMode="External"/><Relationship Id="rId834" Type="http://schemas.openxmlformats.org/officeDocument/2006/relationships/hyperlink" Target="https://bases.athle.fr/asp.net/liste.aspx?frmbase=resultats&amp;frmmode=1&amp;pardisplay=1&amp;frmespace=0&amp;frmcompetition=280639&amp;frmclub=057027" TargetMode="External"/><Relationship Id="rId876" Type="http://schemas.openxmlformats.org/officeDocument/2006/relationships/hyperlink" Target="https://bases.athle.fr/asp.net/liste.aspx?frmbase=resultats&amp;frmmode=1&amp;frmespace=0&amp;frmcompetition=280639&amp;FrmLigue=I-F" TargetMode="External"/><Relationship Id="rId19" Type="http://schemas.openxmlformats.org/officeDocument/2006/relationships/hyperlink" Target="https://bases.athle.fr/asp.net/liste.aspx?frmbase=resultats&amp;frmmode=1&amp;frmespace=0&amp;frmcompetition=280695&amp;FrmLigue=G-E" TargetMode="External"/><Relationship Id="rId224" Type="http://schemas.openxmlformats.org/officeDocument/2006/relationships/hyperlink" Target="https://bases.athle.fr/asp.net/liste.aspx?frmbase=resultats&amp;frmmode=1&amp;frmespace=0&amp;frmcompetition=280695&amp;FrmLigue=NOR" TargetMode="External"/><Relationship Id="rId266" Type="http://schemas.openxmlformats.org/officeDocument/2006/relationships/hyperlink" Target="javascript:bddThrowAthlete('resultats',%2029265426,%200)" TargetMode="External"/><Relationship Id="rId431" Type="http://schemas.openxmlformats.org/officeDocument/2006/relationships/hyperlink" Target="https://bases.athle.fr/asp.net/liste.aspx?frmbase=resultats&amp;frmmode=1&amp;frmespace=0&amp;frmcompetition=280695&amp;FrmLigue=G-E" TargetMode="External"/><Relationship Id="rId473" Type="http://schemas.openxmlformats.org/officeDocument/2006/relationships/hyperlink" Target="javascript:bddThrowAthlete('resultats',%2011573470,%200)" TargetMode="External"/><Relationship Id="rId52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68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736" Type="http://schemas.openxmlformats.org/officeDocument/2006/relationships/hyperlink" Target="https://bases.athle.fr/asp.net/liste.aspx?frmbase=resultats&amp;frmmode=1&amp;frmespace=0&amp;frmcompetition=280639&amp;FrmLigue=I-F" TargetMode="External"/><Relationship Id="rId901" Type="http://schemas.openxmlformats.org/officeDocument/2006/relationships/hyperlink" Target="https://bases.athle.fr/asp.net/liste.aspx?frmbase=resultats&amp;frmmode=1&amp;frmespace=0&amp;frmcompetition=280639&amp;FrmLigue=G-E" TargetMode="External"/><Relationship Id="rId1061" Type="http://schemas.openxmlformats.org/officeDocument/2006/relationships/hyperlink" Target="https://bases.athle.fr/asp.net/liste.aspx?frmbase=resultats&amp;frmmode=1&amp;frmespace=0&amp;frmcompetition=284881&amp;FrmDepartement=054" TargetMode="External"/><Relationship Id="rId1117" Type="http://schemas.openxmlformats.org/officeDocument/2006/relationships/hyperlink" Target="https://bases.athle.fr/asp.net/liste.aspx?frmbase=resultats&amp;frmmode=1&amp;pardisplay=1&amp;frmespace=0&amp;frmcompetition=284881&amp;frmclub=054054" TargetMode="External"/><Relationship Id="rId1159" Type="http://schemas.openxmlformats.org/officeDocument/2006/relationships/hyperlink" Target="javascript:bddThrowAthlete('resultats',%2028771567,%200)" TargetMode="External"/><Relationship Id="rId3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126" Type="http://schemas.openxmlformats.org/officeDocument/2006/relationships/hyperlink" Target="javascript:bddThrowAthlete('resultats',%2016453301,%200)" TargetMode="External"/><Relationship Id="rId168" Type="http://schemas.openxmlformats.org/officeDocument/2006/relationships/hyperlink" Target="https://bases.athle.fr/asp.net/liste.aspx?frmbase=resultats&amp;frmmode=1&amp;frmespace=0&amp;frmcompetition=280695&amp;FrmDepartement=057" TargetMode="External"/><Relationship Id="rId333" Type="http://schemas.openxmlformats.org/officeDocument/2006/relationships/hyperlink" Target="https://bases.athle.fr/asp.net/liste.aspx?frmbase=resultats&amp;frmmode=1&amp;frmespace=0&amp;frmcompetition=280695&amp;FrmDepartement=054" TargetMode="External"/><Relationship Id="rId54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778" Type="http://schemas.openxmlformats.org/officeDocument/2006/relationships/hyperlink" Target="javascript:bddThrowAthlete('resultats',%203480345,%200)" TargetMode="External"/><Relationship Id="rId943" Type="http://schemas.openxmlformats.org/officeDocument/2006/relationships/hyperlink" Target="javascript:bddThrowAthlete('resultats',%2026346673,%200)" TargetMode="External"/><Relationship Id="rId985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019" Type="http://schemas.openxmlformats.org/officeDocument/2006/relationships/hyperlink" Target="javascript:bddThrowAthlete('resultats',%2015263097,%200)" TargetMode="External"/><Relationship Id="rId1170" Type="http://schemas.openxmlformats.org/officeDocument/2006/relationships/hyperlink" Target="https://bases.athle.fr/asp.net/liste.aspx?frmbase=resultats&amp;frmmode=1&amp;pardisplay=1&amp;frmespace=0&amp;frmcompetition=284881&amp;frmclub=067059" TargetMode="External"/><Relationship Id="rId72" Type="http://schemas.openxmlformats.org/officeDocument/2006/relationships/hyperlink" Target="https://bases.athle.fr/asp.net/liste.aspx?frmbase=resultats&amp;frmmode=1&amp;pardisplay=1&amp;frmespace=0&amp;frmcompetition=280695&amp;frmclub=091097" TargetMode="External"/><Relationship Id="rId37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8&amp;frmsexe=M" TargetMode="External"/><Relationship Id="rId58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638" Type="http://schemas.openxmlformats.org/officeDocument/2006/relationships/hyperlink" Target="javascript:bddThrowAthlete('resultats',%2025123048,%200)" TargetMode="External"/><Relationship Id="rId803" Type="http://schemas.openxmlformats.org/officeDocument/2006/relationships/hyperlink" Target="javascript:bddThrowAthlete('resultats',%2023560475,%200)" TargetMode="External"/><Relationship Id="rId845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030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23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M" TargetMode="External"/><Relationship Id="rId277" Type="http://schemas.openxmlformats.org/officeDocument/2006/relationships/hyperlink" Target="https://bases.athle.fr/asp.net/liste.aspx?frmbase=resultats&amp;frmmode=1&amp;pardisplay=1&amp;frmespace=0&amp;frmcompetition=280695&amp;frmclub=091135" TargetMode="External"/><Relationship Id="rId40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8&amp;frmsexe=F" TargetMode="External"/><Relationship Id="rId44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484" Type="http://schemas.openxmlformats.org/officeDocument/2006/relationships/hyperlink" Target="https://bases.athle.fr/asp.net/liste.aspx?frmbase=resultats&amp;frmmode=1&amp;pardisplay=1&amp;frmespace=0&amp;frmcompetition=280695&amp;frmclub=069002" TargetMode="External"/><Relationship Id="rId705" Type="http://schemas.openxmlformats.org/officeDocument/2006/relationships/hyperlink" Target="https://bases.athle.fr/asp.net/liste.aspx?frmbase=resultats&amp;frmmode=1&amp;frmespace=0&amp;frmcompetition=280639&amp;FrmDepartement=077" TargetMode="External"/><Relationship Id="rId887" Type="http://schemas.openxmlformats.org/officeDocument/2006/relationships/hyperlink" Target="https://bases.athle.fr/asp.net/liste.aspx?frmbase=resultats&amp;frmmode=1&amp;frmespace=0&amp;frmcompetition=280639&amp;frmepreuve=FENSCH%20NORDIC%20TOUR%20/%20TCX&amp;frmcategorie=CA&amp;frmsexe=F" TargetMode="External"/><Relationship Id="rId1072" Type="http://schemas.openxmlformats.org/officeDocument/2006/relationships/hyperlink" Target="https://bases.athle.fr/asp.net/liste.aspx?frmbase=resultats&amp;frmmode=1&amp;frmespace=0&amp;frmcompetition=284881&amp;FrmLigue=G-E" TargetMode="External"/><Relationship Id="rId1128" Type="http://schemas.openxmlformats.org/officeDocument/2006/relationships/hyperlink" Target="https://bases.athle.fr/asp.net/liste.aspx?frmbase=resultats&amp;frmmode=1&amp;pardisplay=1&amp;frmespace=0&amp;frmcompetition=284881&amp;frmclub=054052" TargetMode="External"/><Relationship Id="rId137" Type="http://schemas.openxmlformats.org/officeDocument/2006/relationships/hyperlink" Target="https://bases.athle.fr/asp.net/liste.aspx?frmbase=resultats&amp;frmmode=1&amp;pardisplay=1&amp;frmespace=0&amp;frmcompetition=280695&amp;frmclub=077143" TargetMode="External"/><Relationship Id="rId302" Type="http://schemas.openxmlformats.org/officeDocument/2006/relationships/hyperlink" Target="https://bases.athle.fr/asp.net/liste.aspx?frmbase=resultats&amp;frmmode=1&amp;pardisplay=1&amp;frmespace=0&amp;frmcompetition=280695&amp;frmclub=094004" TargetMode="External"/><Relationship Id="rId344" Type="http://schemas.openxmlformats.org/officeDocument/2006/relationships/hyperlink" Target="https://bases.athle.fr/asp.net/liste.aspx?frmbase=resultats&amp;frmmode=1&amp;frmespace=0&amp;frmcompetition=280695&amp;FrmLigue=G-E" TargetMode="External"/><Relationship Id="rId691" Type="http://schemas.openxmlformats.org/officeDocument/2006/relationships/hyperlink" Target="https://bases.athle.fr/asp.net/liste.aspx?frmbase=resultats&amp;frmmode=1&amp;frmespace=0&amp;frmcompetition=280639&amp;FrmLigue=G-E" TargetMode="External"/><Relationship Id="rId74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789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91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95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996" Type="http://schemas.openxmlformats.org/officeDocument/2006/relationships/hyperlink" Target="https://bases.athle.fr/asp.net/liste.aspx?frmbase=resultats&amp;frmmode=1&amp;frmespace=0&amp;frmcompetition=280639&amp;FrmLigue=G-E" TargetMode="External"/><Relationship Id="rId41" Type="http://schemas.openxmlformats.org/officeDocument/2006/relationships/hyperlink" Target="javascript:bddThrowAthlete('resultats',%2018947927,%200)" TargetMode="External"/><Relationship Id="rId83" Type="http://schemas.openxmlformats.org/officeDocument/2006/relationships/hyperlink" Target="https://bases.athle.fr/asp.net/liste.aspx?frmbase=resultats&amp;frmmode=1&amp;frmespace=0&amp;frmcompetition=280695&amp;FrmDepartement=077" TargetMode="External"/><Relationship Id="rId179" Type="http://schemas.openxmlformats.org/officeDocument/2006/relationships/hyperlink" Target="https://bases.athle.fr/asp.net/liste.aspx?frmbase=resultats&amp;frmmode=1&amp;frmespace=0&amp;frmcompetition=280695&amp;FrmLigue=G-E" TargetMode="External"/><Relationship Id="rId386" Type="http://schemas.openxmlformats.org/officeDocument/2006/relationships/hyperlink" Target="javascript:bddThrowAthlete('resultats',%2024942845,%200)" TargetMode="External"/><Relationship Id="rId551" Type="http://schemas.openxmlformats.org/officeDocument/2006/relationships/hyperlink" Target="https://bases.athle.fr/asp.net/liste.aspx?frmbase=resultats&amp;frmmode=1&amp;frmespace=0&amp;frmcompetition=280639&amp;FrmLigue=G-E" TargetMode="External"/><Relationship Id="rId593" Type="http://schemas.openxmlformats.org/officeDocument/2006/relationships/hyperlink" Target="javascript:bddThrowAthlete('resultats',%2018947927,%200)" TargetMode="External"/><Relationship Id="rId607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M" TargetMode="External"/><Relationship Id="rId649" Type="http://schemas.openxmlformats.org/officeDocument/2006/relationships/hyperlink" Target="https://bases.athle.fr/asp.net/liste.aspx?frmbase=resultats&amp;frmmode=1&amp;pardisplay=1&amp;frmespace=0&amp;frmcompetition=280639&amp;frmclub=052020" TargetMode="External"/><Relationship Id="rId814" Type="http://schemas.openxmlformats.org/officeDocument/2006/relationships/hyperlink" Target="https://bases.athle.fr/asp.net/liste.aspx?frmbase=resultats&amp;frmmode=1&amp;pardisplay=1&amp;frmespace=0&amp;frmcompetition=280639&amp;frmclub=095043" TargetMode="External"/><Relationship Id="rId856" Type="http://schemas.openxmlformats.org/officeDocument/2006/relationships/hyperlink" Target="https://bases.athle.fr/asp.net/liste.aspx?frmbase=resultats&amp;frmmode=1&amp;frmespace=0&amp;frmcompetition=280639&amp;FrmLigue=G-E" TargetMode="External"/><Relationship Id="rId1181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1&amp;frmsexe=M" TargetMode="External"/><Relationship Id="rId19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204" Type="http://schemas.openxmlformats.org/officeDocument/2006/relationships/hyperlink" Target="https://bases.athle.fr/asp.net/liste.aspx?frmbase=resultats&amp;frmmode=1&amp;frmespace=0&amp;frmcompetition=280695&amp;FrmLigue=I-F" TargetMode="External"/><Relationship Id="rId246" Type="http://schemas.openxmlformats.org/officeDocument/2006/relationships/hyperlink" Target="javascript:bddThrowAthlete('resultats',%2022843807,%200)" TargetMode="External"/><Relationship Id="rId288" Type="http://schemas.openxmlformats.org/officeDocument/2006/relationships/hyperlink" Target="https://bases.athle.fr/asp.net/liste.aspx?frmbase=resultats&amp;frmmode=1&amp;frmespace=0&amp;frmcompetition=280695&amp;FrmDepartement=077" TargetMode="External"/><Relationship Id="rId411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453" Type="http://schemas.openxmlformats.org/officeDocument/2006/relationships/hyperlink" Target="javascript:bddThrowAthlete('resultats',%206011698,%200)" TargetMode="External"/><Relationship Id="rId509" Type="http://schemas.openxmlformats.org/officeDocument/2006/relationships/hyperlink" Target="https://bases.athle.fr/asp.net/liste.aspx?frmbase=resultats&amp;frmmode=1&amp;pardisplay=1&amp;frmespace=0&amp;frmcompetition=280695&amp;frmclub=067055" TargetMode="External"/><Relationship Id="rId66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898" Type="http://schemas.openxmlformats.org/officeDocument/2006/relationships/hyperlink" Target="javascript:bddThrowAthlete('resultats',%207274181,%200)" TargetMode="External"/><Relationship Id="rId1041" Type="http://schemas.openxmlformats.org/officeDocument/2006/relationships/hyperlink" Target="https://bases.athle.fr/asp.net/liste.aspx?frmbase=resultats&amp;frmmode=1&amp;frmespace=0&amp;frmcompetition=284881&amp;FrmDepartement=068" TargetMode="External"/><Relationship Id="rId108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2&amp;frmsexe=F" TargetMode="External"/><Relationship Id="rId1139" Type="http://schemas.openxmlformats.org/officeDocument/2006/relationships/hyperlink" Target="javascript:bddThrowAthlete('resultats',%201470378,%200)" TargetMode="External"/><Relationship Id="rId106" Type="http://schemas.openxmlformats.org/officeDocument/2006/relationships/hyperlink" Target="javascript:bddThrowAthlete('resultats',%2019138219,%200)" TargetMode="External"/><Relationship Id="rId313" Type="http://schemas.openxmlformats.org/officeDocument/2006/relationships/hyperlink" Target="https://bases.athle.fr/asp.net/liste.aspx?frmbase=resultats&amp;frmmode=1&amp;frmespace=0&amp;frmcompetition=280695&amp;FrmDepartement=021" TargetMode="External"/><Relationship Id="rId495" Type="http://schemas.openxmlformats.org/officeDocument/2006/relationships/hyperlink" Target="https://bases.athle.fr/asp.net/liste.aspx?frmbase=resultats&amp;frmmode=1&amp;frmespace=0&amp;frmcompetition=280695&amp;FrmDepartement=" TargetMode="External"/><Relationship Id="rId716" Type="http://schemas.openxmlformats.org/officeDocument/2006/relationships/hyperlink" Target="https://bases.athle.fr/asp.net/liste.aspx?frmbase=resultats&amp;frmmode=1&amp;frmespace=0&amp;frmcompetition=280639&amp;FrmLigue=I-F" TargetMode="External"/><Relationship Id="rId758" Type="http://schemas.openxmlformats.org/officeDocument/2006/relationships/hyperlink" Target="javascript:bddThrowAthlete('resultats',%2029265426,%200)" TargetMode="External"/><Relationship Id="rId923" Type="http://schemas.openxmlformats.org/officeDocument/2006/relationships/hyperlink" Target="javascript:bddThrowAthlete('resultats',%2025038096,%200)" TargetMode="External"/><Relationship Id="rId965" Type="http://schemas.openxmlformats.org/officeDocument/2006/relationships/hyperlink" Target="https://bases.athle.fr/asp.net/liste.aspx?frmbase=resultats&amp;frmmode=1&amp;frmespace=0&amp;frmcompetition=280639&amp;FrmDepartement=054" TargetMode="External"/><Relationship Id="rId1150" Type="http://schemas.openxmlformats.org/officeDocument/2006/relationships/hyperlink" Target="https://bases.athle.fr/asp.net/liste.aspx?frmbase=resultats&amp;frmmode=1&amp;frmespace=0&amp;frmcompetition=284881&amp;FrmLigue=G-E" TargetMode="External"/><Relationship Id="rId1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52" Type="http://schemas.openxmlformats.org/officeDocument/2006/relationships/hyperlink" Target="https://bases.athle.fr/asp.net/liste.aspx?frmbase=resultats&amp;frmmode=1&amp;pardisplay=1&amp;frmespace=0&amp;frmcompetition=280695&amp;frmclub=091135" TargetMode="External"/><Relationship Id="rId94" Type="http://schemas.openxmlformats.org/officeDocument/2006/relationships/hyperlink" Target="https://bases.athle.fr/asp.net/liste.aspx?frmbase=resultats&amp;frmmode=1&amp;frmespace=0&amp;frmcompetition=280695&amp;FrmLigue=I-F" TargetMode="External"/><Relationship Id="rId148" Type="http://schemas.openxmlformats.org/officeDocument/2006/relationships/hyperlink" Target="https://bases.athle.fr/asp.net/liste.aspx?frmbase=resultats&amp;frmmode=1&amp;frmespace=0&amp;frmcompetition=280695&amp;FrmDepartement=089" TargetMode="External"/><Relationship Id="rId35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F" TargetMode="External"/><Relationship Id="rId397" Type="http://schemas.openxmlformats.org/officeDocument/2006/relationships/hyperlink" Target="https://bases.athle.fr/asp.net/liste.aspx?frmbase=resultats&amp;frmmode=1&amp;pardisplay=1&amp;frmespace=0&amp;frmcompetition=280695&amp;frmclub=010010" TargetMode="External"/><Relationship Id="rId520" Type="http://schemas.openxmlformats.org/officeDocument/2006/relationships/hyperlink" Target="https://bases.athle.fr/asp.net/liste.aspx?frmbase=resultats&amp;frmmode=1&amp;frmespace=0&amp;frmcompetition=280695&amp;FrmDepartement=" TargetMode="External"/><Relationship Id="rId562" Type="http://schemas.openxmlformats.org/officeDocument/2006/relationships/hyperlink" Target="https://bases.athle.fr/asp.net/liste.aspx?frmbase=resultats&amp;frmmode=1&amp;frmespace=0&amp;frmcompetition=280639&amp;frmepreuve=FENSCH%20NORDIC%20TOUR%20/%20TCX&amp;frmcategorie=SE&amp;frmsexe=M" TargetMode="External"/><Relationship Id="rId618" Type="http://schemas.openxmlformats.org/officeDocument/2006/relationships/hyperlink" Target="javascript:bddThrowAthlete('resultats',%2014535161,%200)" TargetMode="External"/><Relationship Id="rId825" Type="http://schemas.openxmlformats.org/officeDocument/2006/relationships/hyperlink" Target="https://bases.athle.fr/asp.net/liste.aspx?frmbase=resultats&amp;frmmode=1&amp;frmespace=0&amp;frmcompetition=280639&amp;FrmDepartement=078" TargetMode="External"/><Relationship Id="rId21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257" Type="http://schemas.openxmlformats.org/officeDocument/2006/relationships/hyperlink" Target="https://bases.athle.fr/asp.net/liste.aspx?frmbase=resultats&amp;frmmode=1&amp;pardisplay=1&amp;frmespace=0&amp;frmcompetition=280695&amp;frmclub=010010" TargetMode="External"/><Relationship Id="rId42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M" TargetMode="External"/><Relationship Id="rId464" Type="http://schemas.openxmlformats.org/officeDocument/2006/relationships/hyperlink" Target="https://bases.athle.fr/asp.net/liste.aspx?frmbase=resultats&amp;frmmode=1&amp;pardisplay=1&amp;frmespace=0&amp;frmcompetition=280695&amp;frmclub=068043" TargetMode="External"/><Relationship Id="rId867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M" TargetMode="External"/><Relationship Id="rId1010" Type="http://schemas.openxmlformats.org/officeDocument/2006/relationships/hyperlink" Target="https://bases.athle.fr/asp.net/liste.aspx?frmbase=resultats&amp;frmmode=1&amp;frmespace=0&amp;frmcompetition=280639&amp;FrmDepartement=060" TargetMode="External"/><Relationship Id="rId1052" Type="http://schemas.openxmlformats.org/officeDocument/2006/relationships/hyperlink" Target="https://bases.athle.fr/asp.net/liste.aspx?frmbase=resultats&amp;frmmode=1&amp;frmespace=0&amp;frmcompetition=284881&amp;FrmLigue=G-E" TargetMode="External"/><Relationship Id="rId1094" Type="http://schemas.openxmlformats.org/officeDocument/2006/relationships/hyperlink" Target="https://bases.athle.fr/asp.net/liste.aspx?frmbase=resultats&amp;frmmode=1&amp;frmespace=0&amp;frmcompetition=284881&amp;FrmLigue=G-E" TargetMode="External"/><Relationship Id="rId1108" Type="http://schemas.openxmlformats.org/officeDocument/2006/relationships/hyperlink" Target="https://bases.athle.fr/asp.net/liste.aspx?frmbase=resultats&amp;frmmode=1&amp;frmespace=0&amp;frmcompetition=284881&amp;FrmDepartement=067" TargetMode="External"/><Relationship Id="rId299" Type="http://schemas.openxmlformats.org/officeDocument/2006/relationships/hyperlink" Target="https://bases.athle.fr/asp.net/liste.aspx?frmbase=resultats&amp;frmmode=1&amp;frmespace=0&amp;frmcompetition=280695&amp;FrmLigue=H-F" TargetMode="External"/><Relationship Id="rId727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F" TargetMode="External"/><Relationship Id="rId934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63" Type="http://schemas.openxmlformats.org/officeDocument/2006/relationships/hyperlink" Target="https://bases.athle.fr/asp.net/liste.aspx?frmbase=resultats&amp;frmmode=1&amp;frmespace=0&amp;frmcompetition=280695&amp;FrmDepartement=069" TargetMode="External"/><Relationship Id="rId159" Type="http://schemas.openxmlformats.org/officeDocument/2006/relationships/hyperlink" Target="https://bases.athle.fr/asp.net/liste.aspx?frmbase=resultats&amp;frmmode=1&amp;frmespace=0&amp;frmcompetition=280695&amp;FrmLigue=I-F" TargetMode="External"/><Relationship Id="rId366" Type="http://schemas.openxmlformats.org/officeDocument/2006/relationships/hyperlink" Target="javascript:bddThrowAthlete('resultats',%2028401737,%200)" TargetMode="External"/><Relationship Id="rId573" Type="http://schemas.openxmlformats.org/officeDocument/2006/relationships/hyperlink" Target="javascript:bddThrowAthlete('resultats',%2011467238,%200)" TargetMode="External"/><Relationship Id="rId780" Type="http://schemas.openxmlformats.org/officeDocument/2006/relationships/hyperlink" Target="https://bases.athle.fr/asp.net/liste.aspx?frmbase=resultats&amp;frmmode=1&amp;frmespace=0&amp;frmcompetition=280639&amp;FrmDepartement=039" TargetMode="External"/><Relationship Id="rId226" Type="http://schemas.openxmlformats.org/officeDocument/2006/relationships/hyperlink" Target="javascript:bddThrowAthlete('resultats',%2012018859,%200)" TargetMode="External"/><Relationship Id="rId433" Type="http://schemas.openxmlformats.org/officeDocument/2006/relationships/hyperlink" Target="javascript:bddThrowAthlete('resultats',%2013990329,%200)" TargetMode="External"/><Relationship Id="rId878" Type="http://schemas.openxmlformats.org/officeDocument/2006/relationships/hyperlink" Target="javascript:bddThrowAthlete('resultats',%2028767823,%200)" TargetMode="External"/><Relationship Id="rId106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2&amp;frmsexe=F" TargetMode="External"/><Relationship Id="rId640" Type="http://schemas.openxmlformats.org/officeDocument/2006/relationships/hyperlink" Target="https://bases.athle.fr/asp.net/liste.aspx?frmbase=resultats&amp;frmmode=1&amp;frmespace=0&amp;frmcompetition=280639&amp;FrmDepartement=057" TargetMode="External"/><Relationship Id="rId738" Type="http://schemas.openxmlformats.org/officeDocument/2006/relationships/hyperlink" Target="javascript:bddThrowAthlete('resultats',%2011431781,%200)" TargetMode="External"/><Relationship Id="rId945" Type="http://schemas.openxmlformats.org/officeDocument/2006/relationships/hyperlink" Target="https://bases.athle.fr/asp.net/liste.aspx?frmbase=resultats&amp;frmmode=1&amp;frmespace=0&amp;frmcompetition=280639&amp;FrmDepartement=010" TargetMode="External"/><Relationship Id="rId74" Type="http://schemas.openxmlformats.org/officeDocument/2006/relationships/hyperlink" Target="https://bases.athle.fr/asp.net/liste.aspx?frmbase=resultats&amp;frmmode=1&amp;frmespace=0&amp;frmcompetition=280695&amp;FrmLigue=I-F" TargetMode="External"/><Relationship Id="rId377" Type="http://schemas.openxmlformats.org/officeDocument/2006/relationships/hyperlink" Target="https://bases.athle.fr/asp.net/liste.aspx?frmbase=resultats&amp;frmmode=1&amp;pardisplay=1&amp;frmespace=0&amp;frmcompetition=280695&amp;frmclub=030003" TargetMode="External"/><Relationship Id="rId500" Type="http://schemas.openxmlformats.org/officeDocument/2006/relationships/hyperlink" Target="https://bases.athle.fr/asp.net/liste.aspx?frmbase=resultats&amp;frmmode=1&amp;frmespace=0&amp;frmcompetition=280695&amp;FrmDepartement=090" TargetMode="External"/><Relationship Id="rId58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80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1130" Type="http://schemas.openxmlformats.org/officeDocument/2006/relationships/hyperlink" Target="https://bases.athle.fr/asp.net/liste.aspx?frmbase=resultats&amp;frmmode=1&amp;frmespace=0&amp;frmcompetition=284881&amp;FrmLigue=G-E" TargetMode="External"/><Relationship Id="rId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ES&amp;frmsexe=M" TargetMode="External"/><Relationship Id="rId237" Type="http://schemas.openxmlformats.org/officeDocument/2006/relationships/hyperlink" Target="https://bases.athle.fr/asp.net/liste.aspx?frmbase=resultats&amp;frmmode=1&amp;pardisplay=1&amp;frmespace=0&amp;frmcompetition=280695&amp;frmclub=054076" TargetMode="External"/><Relationship Id="rId791" Type="http://schemas.openxmlformats.org/officeDocument/2006/relationships/hyperlink" Target="https://bases.athle.fr/asp.net/liste.aspx?frmbase=resultats&amp;frmmode=1&amp;frmespace=0&amp;frmcompetition=280639&amp;FrmLigue=I-F" TargetMode="External"/><Relationship Id="rId889" Type="http://schemas.openxmlformats.org/officeDocument/2006/relationships/hyperlink" Target="https://bases.athle.fr/asp.net/liste.aspx?frmbase=resultats&amp;frmmode=1&amp;pardisplay=1&amp;frmespace=0&amp;frmcompetition=280639&amp;frmclub=052020" TargetMode="External"/><Relationship Id="rId1074" Type="http://schemas.openxmlformats.org/officeDocument/2006/relationships/hyperlink" Target="javascript:bddThrowAthlete('resultats',%209281661,%200)" TargetMode="External"/><Relationship Id="rId444" Type="http://schemas.openxmlformats.org/officeDocument/2006/relationships/hyperlink" Target="https://bases.athle.fr/asp.net/liste.aspx?frmbase=resultats&amp;frmmode=1&amp;pardisplay=1&amp;frmespace=0&amp;frmcompetition=280695&amp;frmclub=052020" TargetMode="External"/><Relationship Id="rId651" Type="http://schemas.openxmlformats.org/officeDocument/2006/relationships/hyperlink" Target="https://bases.athle.fr/asp.net/liste.aspx?frmbase=resultats&amp;frmmode=1&amp;frmespace=0&amp;frmcompetition=280639&amp;FrmLigue=G-E" TargetMode="External"/><Relationship Id="rId749" Type="http://schemas.openxmlformats.org/officeDocument/2006/relationships/hyperlink" Target="https://bases.athle.fr/asp.net/liste.aspx?frmbase=resultats&amp;frmmode=1&amp;pardisplay=1&amp;frmespace=0&amp;frmcompetition=280639&amp;frmclub=077143" TargetMode="External"/><Relationship Id="rId29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0&amp;frmsexe=F" TargetMode="External"/><Relationship Id="rId304" Type="http://schemas.openxmlformats.org/officeDocument/2006/relationships/hyperlink" Target="https://bases.athle.fr/asp.net/liste.aspx?frmbase=resultats&amp;frmmode=1&amp;frmespace=0&amp;frmcompetition=280695&amp;FrmLigue=I-F" TargetMode="External"/><Relationship Id="rId388" Type="http://schemas.openxmlformats.org/officeDocument/2006/relationships/hyperlink" Target="https://bases.athle.fr/asp.net/liste.aspx?frmbase=resultats&amp;frmmode=1&amp;frmespace=0&amp;frmcompetition=280695&amp;FrmDepartement=054" TargetMode="External"/><Relationship Id="rId511" Type="http://schemas.openxmlformats.org/officeDocument/2006/relationships/hyperlink" Target="https://bases.athle.fr/asp.net/liste.aspx?frmbase=resultats&amp;frmmode=1&amp;frmespace=0&amp;frmcompetition=280695&amp;FrmLigue=G-E" TargetMode="External"/><Relationship Id="rId609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956" Type="http://schemas.openxmlformats.org/officeDocument/2006/relationships/hyperlink" Target="https://bases.athle.fr/asp.net/liste.aspx?frmbase=resultats&amp;frmmode=1&amp;frmespace=0&amp;frmcompetition=280639&amp;FrmLigue=G-E" TargetMode="External"/><Relationship Id="rId1141" Type="http://schemas.openxmlformats.org/officeDocument/2006/relationships/hyperlink" Target="javascript:bddThrowAthlete('resultats',%2029265430,%200)" TargetMode="External"/><Relationship Id="rId8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M" TargetMode="External"/><Relationship Id="rId15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59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816" Type="http://schemas.openxmlformats.org/officeDocument/2006/relationships/hyperlink" Target="https://bases.athle.fr/asp.net/liste.aspx?frmbase=resultats&amp;frmmode=1&amp;frmespace=0&amp;frmcompetition=280639&amp;FrmLigue=I-F" TargetMode="External"/><Relationship Id="rId1001" Type="http://schemas.openxmlformats.org/officeDocument/2006/relationships/hyperlink" Target="https://bases.athle.fr/asp.net/liste.aspx?frmbase=resultats&amp;frmmode=1&amp;frmespace=0&amp;frmcompetition=280639&amp;FrmLigue=G-E" TargetMode="External"/><Relationship Id="rId248" Type="http://schemas.openxmlformats.org/officeDocument/2006/relationships/hyperlink" Target="https://bases.athle.fr/asp.net/liste.aspx?frmbase=resultats&amp;frmmode=1&amp;frmespace=0&amp;frmcompetition=280695&amp;FrmDepartement=077" TargetMode="External"/><Relationship Id="rId455" Type="http://schemas.openxmlformats.org/officeDocument/2006/relationships/hyperlink" Target="https://bases.athle.fr/asp.net/liste.aspx?frmbase=resultats&amp;frmmode=1&amp;frmespace=0&amp;frmcompetition=280695&amp;FrmDepartement=075" TargetMode="External"/><Relationship Id="rId662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M" TargetMode="External"/><Relationship Id="rId1085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6&amp;frmsexe=M" TargetMode="External"/><Relationship Id="rId1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108" Type="http://schemas.openxmlformats.org/officeDocument/2006/relationships/hyperlink" Target="https://bases.athle.fr/asp.net/liste.aspx?frmbase=resultats&amp;frmmode=1&amp;frmespace=0&amp;frmcompetition=280695&amp;FrmDepartement=010" TargetMode="External"/><Relationship Id="rId31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1&amp;frmsexe=F" TargetMode="External"/><Relationship Id="rId52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F" TargetMode="External"/><Relationship Id="rId96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1152" Type="http://schemas.openxmlformats.org/officeDocument/2006/relationships/hyperlink" Target="javascript:bddThrowAthlete('resultats',%20304716,%200)" TargetMode="External"/><Relationship Id="rId96" Type="http://schemas.openxmlformats.org/officeDocument/2006/relationships/hyperlink" Target="javascript:bddThrowAthlete('resultats',%2026018385,%200)" TargetMode="External"/><Relationship Id="rId161" Type="http://schemas.openxmlformats.org/officeDocument/2006/relationships/hyperlink" Target="javascript:bddThrowAthlete('resultats',%20108134,%200)" TargetMode="External"/><Relationship Id="rId399" Type="http://schemas.openxmlformats.org/officeDocument/2006/relationships/hyperlink" Target="https://bases.athle.fr/asp.net/liste.aspx?frmbase=resultats&amp;frmmode=1&amp;frmespace=0&amp;frmcompetition=280695&amp;FrmLigue=G-E" TargetMode="External"/><Relationship Id="rId82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F" TargetMode="External"/><Relationship Id="rId1012" Type="http://schemas.openxmlformats.org/officeDocument/2006/relationships/hyperlink" Target="https://bases.athle.fr/asp.net/liste.aspx?frmbase=resultats&amp;frmmode=1&amp;frmespace=0&amp;frmcompetition=280639&amp;frmepreuve=FENSCH%20NORDIC%20TOUR%20/%20TCX&amp;frmcategorie=M7&amp;frmsexe=F" TargetMode="External"/><Relationship Id="rId259" Type="http://schemas.openxmlformats.org/officeDocument/2006/relationships/hyperlink" Target="https://bases.athle.fr/asp.net/liste.aspx?frmbase=resultats&amp;frmmode=1&amp;frmespace=0&amp;frmcompetition=280695&amp;FrmLigue=G-E" TargetMode="External"/><Relationship Id="rId466" Type="http://schemas.openxmlformats.org/officeDocument/2006/relationships/hyperlink" Target="https://bases.athle.fr/asp.net/liste.aspx?frmbase=resultats&amp;frmmode=1&amp;frmespace=0&amp;frmcompetition=280695&amp;FrmLigue=G-E" TargetMode="External"/><Relationship Id="rId673" Type="http://schemas.openxmlformats.org/officeDocument/2006/relationships/hyperlink" Target="javascript:bddThrowAthlete('resultats',%2024830805,%200)" TargetMode="External"/><Relationship Id="rId880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096" Type="http://schemas.openxmlformats.org/officeDocument/2006/relationships/hyperlink" Target="javascript:bddThrowAthlete('resultats',%2024280396,%200)" TargetMode="External"/><Relationship Id="rId2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119" Type="http://schemas.openxmlformats.org/officeDocument/2006/relationships/hyperlink" Target="https://bases.athle.fr/asp.net/liste.aspx?frmbase=resultats&amp;frmmode=1&amp;frmespace=0&amp;frmcompetition=280695&amp;FrmLigue=G-E" TargetMode="External"/><Relationship Id="rId326" Type="http://schemas.openxmlformats.org/officeDocument/2006/relationships/hyperlink" Target="javascript:bddThrowAthlete('resultats',%2024280396,%200)" TargetMode="External"/><Relationship Id="rId533" Type="http://schemas.openxmlformats.org/officeDocument/2006/relationships/hyperlink" Target="javascript:bddThrowAthlete('resultats',%20912247,%200)" TargetMode="External"/><Relationship Id="rId978" Type="http://schemas.openxmlformats.org/officeDocument/2006/relationships/hyperlink" Target="javascript:bddThrowAthlete('resultats',%20609718,%200)" TargetMode="External"/><Relationship Id="rId116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M" TargetMode="External"/><Relationship Id="rId740" Type="http://schemas.openxmlformats.org/officeDocument/2006/relationships/hyperlink" Target="https://bases.athle.fr/asp.net/liste.aspx?frmbase=resultats&amp;frmmode=1&amp;frmespace=0&amp;frmcompetition=280639&amp;FrmDepartement=054" TargetMode="External"/><Relationship Id="rId838" Type="http://schemas.openxmlformats.org/officeDocument/2006/relationships/hyperlink" Target="javascript:bddThrowAthlete('resultats',%2025360628,%200)" TargetMode="External"/><Relationship Id="rId1023" Type="http://schemas.openxmlformats.org/officeDocument/2006/relationships/hyperlink" Target="https://bases.athle.fr/asp.net/liste.aspx?frmbase=resultats&amp;frmmode=1&amp;frmespace=0&amp;frmcompetition=280639&amp;frmepreuve=FENSCH%20NORDIC%20TOUR%20/%20TCX&amp;frmcategorie=M8&amp;frmsexe=M" TargetMode="External"/><Relationship Id="rId172" Type="http://schemas.openxmlformats.org/officeDocument/2006/relationships/hyperlink" Target="https://bases.athle.fr/asp.net/liste.aspx?frmbase=resultats&amp;frmmode=1&amp;pardisplay=1&amp;frmespace=0&amp;frmcompetition=280695&amp;frmclub=054052" TargetMode="External"/><Relationship Id="rId47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60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68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337" Type="http://schemas.openxmlformats.org/officeDocument/2006/relationships/hyperlink" Target="https://bases.athle.fr/asp.net/liste.aspx?frmbase=resultats&amp;frmmode=1&amp;pardisplay=1&amp;frmespace=0&amp;frmcompetition=280695&amp;frmclub=021044" TargetMode="External"/><Relationship Id="rId891" Type="http://schemas.openxmlformats.org/officeDocument/2006/relationships/hyperlink" Target="https://bases.athle.fr/asp.net/liste.aspx?frmbase=resultats&amp;frmmode=1&amp;frmespace=0&amp;frmcompetition=280639&amp;FrmLigue=G-E" TargetMode="External"/><Relationship Id="rId905" Type="http://schemas.openxmlformats.org/officeDocument/2006/relationships/hyperlink" Target="https://bases.athle.fr/asp.net/liste.aspx?frmbase=resultats&amp;frmmode=1&amp;frmespace=0&amp;frmcompetition=280639&amp;FrmDepartement=054" TargetMode="External"/><Relationship Id="rId989" Type="http://schemas.openxmlformats.org/officeDocument/2006/relationships/hyperlink" Target="https://bases.athle.fr/asp.net/liste.aspx?frmbase=resultats&amp;frmmode=1&amp;pardisplay=1&amp;frmespace=0&amp;frmcompetition=280639&amp;frmclub=021008" TargetMode="External"/><Relationship Id="rId34" Type="http://schemas.openxmlformats.org/officeDocument/2006/relationships/hyperlink" Target="https://bases.athle.fr/asp.net/liste.aspx?frmbase=resultats&amp;frmmode=1&amp;frmespace=0&amp;frmcompetition=280695&amp;FrmLigue=G-E" TargetMode="External"/><Relationship Id="rId544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751" Type="http://schemas.openxmlformats.org/officeDocument/2006/relationships/hyperlink" Target="https://bases.athle.fr/asp.net/liste.aspx?frmbase=resultats&amp;frmmode=1&amp;frmespace=0&amp;frmcompetition=280639&amp;FrmLigue=I-F" TargetMode="External"/><Relationship Id="rId849" Type="http://schemas.openxmlformats.org/officeDocument/2006/relationships/hyperlink" Target="https://bases.athle.fr/asp.net/liste.aspx?frmbase=resultats&amp;frmmode=1&amp;pardisplay=1&amp;frmespace=0&amp;frmcompetition=280639&amp;frmclub=052020" TargetMode="External"/><Relationship Id="rId1174" Type="http://schemas.openxmlformats.org/officeDocument/2006/relationships/hyperlink" Target="javascript:bddThrowAthlete('resultats',%2018839621,%200)" TargetMode="External"/><Relationship Id="rId18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39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F" TargetMode="External"/><Relationship Id="rId404" Type="http://schemas.openxmlformats.org/officeDocument/2006/relationships/hyperlink" Target="https://bases.athle.fr/asp.net/liste.aspx?frmbase=resultats&amp;frmmode=1&amp;frmespace=0&amp;frmcompetition=280695&amp;FrmLigue=ARA" TargetMode="External"/><Relationship Id="rId611" Type="http://schemas.openxmlformats.org/officeDocument/2006/relationships/hyperlink" Target="https://bases.athle.fr/asp.net/liste.aspx?frmbase=resultats&amp;frmmode=1&amp;frmespace=0&amp;frmcompetition=280639&amp;FrmLigue=G-E" TargetMode="External"/><Relationship Id="rId1034" Type="http://schemas.openxmlformats.org/officeDocument/2006/relationships/hyperlink" Target="javascript:bddThrowAthlete('resultats',%2026015086,%200)" TargetMode="External"/><Relationship Id="rId25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F" TargetMode="External"/><Relationship Id="rId488" Type="http://schemas.openxmlformats.org/officeDocument/2006/relationships/hyperlink" Target="javascript:bddThrowAthlete('resultats',%2026644230,%200)" TargetMode="External"/><Relationship Id="rId695" Type="http://schemas.openxmlformats.org/officeDocument/2006/relationships/hyperlink" Target="https://bases.athle.fr/asp.net/liste.aspx?frmbase=resultats&amp;frmmode=1&amp;frmespace=0&amp;frmcompetition=280639&amp;FrmDepartement=054" TargetMode="External"/><Relationship Id="rId709" Type="http://schemas.openxmlformats.org/officeDocument/2006/relationships/hyperlink" Target="https://bases.athle.fr/asp.net/liste.aspx?frmbase=resultats&amp;frmmode=1&amp;pardisplay=1&amp;frmespace=0&amp;frmcompetition=280639&amp;frmclub=021008" TargetMode="External"/><Relationship Id="rId916" Type="http://schemas.openxmlformats.org/officeDocument/2006/relationships/hyperlink" Target="https://bases.athle.fr/asp.net/liste.aspx?frmbase=resultats&amp;frmmode=1&amp;frmespace=0&amp;frmcompetition=280639&amp;FrmLigue=H-F" TargetMode="External"/><Relationship Id="rId1101" Type="http://schemas.openxmlformats.org/officeDocument/2006/relationships/hyperlink" Target="javascript:bddThrowAthlete('resultats',%2010190286,%200)" TargetMode="External"/><Relationship Id="rId4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11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348" Type="http://schemas.openxmlformats.org/officeDocument/2006/relationships/hyperlink" Target="https://bases.athle.fr/asp.net/liste.aspx?frmbase=resultats&amp;frmmode=1&amp;frmespace=0&amp;frmcompetition=280695&amp;FrmDepartement=089" TargetMode="External"/><Relationship Id="rId555" Type="http://schemas.openxmlformats.org/officeDocument/2006/relationships/hyperlink" Target="https://bases.athle.fr/asp.net/liste.aspx?frmbase=resultats&amp;frmmode=1&amp;frmespace=0&amp;frmcompetition=280639&amp;FrmDepartement=057" TargetMode="External"/><Relationship Id="rId76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194" Type="http://schemas.openxmlformats.org/officeDocument/2006/relationships/hyperlink" Target="https://bases.athle.fr/asp.net/liste.aspx?frmbase=resultats&amp;frmmode=1&amp;frmespace=0&amp;frmcompetition=280695&amp;FrmLigue=I-F" TargetMode="External"/><Relationship Id="rId208" Type="http://schemas.openxmlformats.org/officeDocument/2006/relationships/hyperlink" Target="https://bases.athle.fr/asp.net/liste.aspx?frmbase=resultats&amp;frmmode=1&amp;frmespace=0&amp;frmcompetition=280695&amp;FrmDepartement=030" TargetMode="External"/><Relationship Id="rId415" Type="http://schemas.openxmlformats.org/officeDocument/2006/relationships/hyperlink" Target="https://bases.athle.fr/asp.net/liste.aspx?frmbase=resultats&amp;frmmode=1&amp;frmespace=0&amp;frmcompetition=280695&amp;FrmLigue=G-E" TargetMode="External"/><Relationship Id="rId62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1045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261" Type="http://schemas.openxmlformats.org/officeDocument/2006/relationships/hyperlink" Target="javascript:bddThrowAthlete('resultats',%2023919498,%200)" TargetMode="External"/><Relationship Id="rId499" Type="http://schemas.openxmlformats.org/officeDocument/2006/relationships/hyperlink" Target="https://bases.athle.fr/asp.net/liste.aspx?frmbase=resultats&amp;frmmode=1&amp;pardisplay=1&amp;frmespace=0&amp;frmcompetition=280695&amp;frmclub=090010" TargetMode="External"/><Relationship Id="rId92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1112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56" Type="http://schemas.openxmlformats.org/officeDocument/2006/relationships/hyperlink" Target="javascript:bddThrowAthlete('resultats',%2022033619,%200)" TargetMode="External"/><Relationship Id="rId359" Type="http://schemas.openxmlformats.org/officeDocument/2006/relationships/hyperlink" Target="https://bases.athle.fr/asp.net/liste.aspx?frmbase=resultats&amp;frmmode=1&amp;frmespace=0&amp;frmcompetition=280695&amp;FrmLigue=G-E" TargetMode="External"/><Relationship Id="rId566" Type="http://schemas.openxmlformats.org/officeDocument/2006/relationships/hyperlink" Target="https://bases.athle.fr/asp.net/liste.aspx?frmbase=resultats&amp;frmmode=1&amp;frmespace=0&amp;frmcompetition=280639&amp;FrmLigue=I-F" TargetMode="External"/><Relationship Id="rId773" Type="http://schemas.openxmlformats.org/officeDocument/2006/relationships/hyperlink" Target="javascript:bddThrowAthlete('resultats',%2021413375,%200)" TargetMode="External"/><Relationship Id="rId121" Type="http://schemas.openxmlformats.org/officeDocument/2006/relationships/hyperlink" Target="javascript:bddThrowAthlete('resultats',%2020671807,%200)" TargetMode="External"/><Relationship Id="rId219" Type="http://schemas.openxmlformats.org/officeDocument/2006/relationships/hyperlink" Target="https://bases.athle.fr/asp.net/liste.aspx?frmbase=resultats&amp;frmmode=1&amp;frmespace=0&amp;frmcompetition=280695&amp;FrmLigue=BFC" TargetMode="External"/><Relationship Id="rId426" Type="http://schemas.openxmlformats.org/officeDocument/2006/relationships/hyperlink" Target="https://bases.athle.fr/asp.net/liste.aspx?frmbase=resultats&amp;frmmode=1&amp;frmespace=0&amp;frmcompetition=280695&amp;FrmLigue=G-E" TargetMode="External"/><Relationship Id="rId633" Type="http://schemas.openxmlformats.org/officeDocument/2006/relationships/hyperlink" Target="javascript:bddThrowAthlete('resultats',%2019058713,%200)" TargetMode="External"/><Relationship Id="rId980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056" Type="http://schemas.openxmlformats.org/officeDocument/2006/relationships/hyperlink" Target="https://bases.athle.fr/asp.net/liste.aspx?frmbase=resultats&amp;frmmode=1&amp;frmespace=0&amp;frmcompetition=284881&amp;FrmDepartement=068" TargetMode="External"/><Relationship Id="rId84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938" Type="http://schemas.openxmlformats.org/officeDocument/2006/relationships/hyperlink" Target="javascript:bddThrowAthlete('resultats',%2029638468,%200)" TargetMode="External"/><Relationship Id="rId67" Type="http://schemas.openxmlformats.org/officeDocument/2006/relationships/hyperlink" Target="https://bases.athle.fr/asp.net/liste.aspx?frmbase=resultats&amp;frmmode=1&amp;pardisplay=1&amp;frmespace=0&amp;frmcompetition=280695&amp;frmclub=077143" TargetMode="External"/><Relationship Id="rId272" Type="http://schemas.openxmlformats.org/officeDocument/2006/relationships/hyperlink" Target="https://bases.athle.fr/asp.net/liste.aspx?frmbase=resultats&amp;frmmode=1&amp;pardisplay=1&amp;frmespace=0&amp;frmcompetition=280695&amp;frmclub=090010" TargetMode="External"/><Relationship Id="rId577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700" Type="http://schemas.openxmlformats.org/officeDocument/2006/relationships/hyperlink" Target="https://bases.athle.fr/asp.net/liste.aspx?frmbase=resultats&amp;frmmode=1&amp;frmespace=0&amp;frmcompetition=280639&amp;FrmDepartement=010" TargetMode="External"/><Relationship Id="rId1123" Type="http://schemas.openxmlformats.org/officeDocument/2006/relationships/hyperlink" Target="https://bases.athle.fr/asp.net/liste.aspx?frmbase=resultats&amp;frmmode=1&amp;pardisplay=1&amp;frmespace=0&amp;frmcompetition=284881&amp;frmclub=067046" TargetMode="External"/><Relationship Id="rId132" Type="http://schemas.openxmlformats.org/officeDocument/2006/relationships/hyperlink" Target="https://bases.athle.fr/asp.net/liste.aspx?frmbase=resultats&amp;frmmode=1&amp;pardisplay=1&amp;frmespace=0&amp;frmcompetition=280695&amp;frmclub=054085" TargetMode="External"/><Relationship Id="rId784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991" Type="http://schemas.openxmlformats.org/officeDocument/2006/relationships/hyperlink" Target="https://bases.athle.fr/asp.net/liste.aspx?frmbase=resultats&amp;frmmode=1&amp;frmespace=0&amp;frmcompetition=280639&amp;FrmLigue=BFC" TargetMode="External"/><Relationship Id="rId1067" Type="http://schemas.openxmlformats.org/officeDocument/2006/relationships/hyperlink" Target="https://bases.athle.fr/asp.net/liste.aspx?frmbase=resultats&amp;frmmode=1&amp;frmespace=0&amp;frmcompetition=284881&amp;FrmLigue=G-E" TargetMode="External"/><Relationship Id="rId43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8&amp;frmsexe=M" TargetMode="External"/><Relationship Id="rId64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851" Type="http://schemas.openxmlformats.org/officeDocument/2006/relationships/hyperlink" Target="https://bases.athle.fr/asp.net/liste.aspx?frmbase=resultats&amp;frmmode=1&amp;frmespace=0&amp;frmcompetition=280639&amp;FrmLigue=G-E" TargetMode="External"/><Relationship Id="rId283" Type="http://schemas.openxmlformats.org/officeDocument/2006/relationships/hyperlink" Target="https://bases.athle.fr/asp.net/liste.aspx?frmbase=resultats&amp;frmmode=1&amp;frmespace=0&amp;frmcompetition=280695&amp;FrmDepartement=077" TargetMode="External"/><Relationship Id="rId490" Type="http://schemas.openxmlformats.org/officeDocument/2006/relationships/hyperlink" Target="https://bases.athle.fr/asp.net/liste.aspx?frmbase=resultats&amp;frmmode=1&amp;frmespace=0&amp;frmcompetition=280695&amp;FrmDepartement=057" TargetMode="External"/><Relationship Id="rId504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711" Type="http://schemas.openxmlformats.org/officeDocument/2006/relationships/hyperlink" Target="https://bases.athle.fr/asp.net/liste.aspx?frmbase=resultats&amp;frmmode=1&amp;frmespace=0&amp;frmcompetition=280639&amp;FrmLigue=BFC" TargetMode="External"/><Relationship Id="rId949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1134" Type="http://schemas.openxmlformats.org/officeDocument/2006/relationships/hyperlink" Target="https://bases.athle.fr/asp.net/liste.aspx?frmbase=resultats&amp;frmmode=1&amp;frmespace=0&amp;frmcompetition=284881&amp;FrmDepartement=068" TargetMode="External"/><Relationship Id="rId7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143" Type="http://schemas.openxmlformats.org/officeDocument/2006/relationships/hyperlink" Target="https://bases.athle.fr/asp.net/liste.aspx?frmbase=resultats&amp;frmmode=1&amp;frmespace=0&amp;frmcompetition=280695&amp;FrmDepartement=010" TargetMode="External"/><Relationship Id="rId35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588" Type="http://schemas.openxmlformats.org/officeDocument/2006/relationships/hyperlink" Target="javascript:bddThrowAthlete('resultats',%2013307087,%200)" TargetMode="External"/><Relationship Id="rId79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809" Type="http://schemas.openxmlformats.org/officeDocument/2006/relationships/hyperlink" Target="https://bases.athle.fr/asp.net/liste.aspx?frmbase=resultats&amp;frmmode=1&amp;pardisplay=1&amp;frmespace=0&amp;frmcompetition=280639&amp;frmclub=052020" TargetMode="External"/><Relationship Id="rId9" Type="http://schemas.openxmlformats.org/officeDocument/2006/relationships/hyperlink" Target="https://bases.athle.fr/asp.net/liste.aspx?frmbase=resultats&amp;frmmode=1&amp;frmespace=0&amp;frmcompetition=280695&amp;FrmLigue=G-E" TargetMode="External"/><Relationship Id="rId21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F" TargetMode="External"/><Relationship Id="rId448" Type="http://schemas.openxmlformats.org/officeDocument/2006/relationships/hyperlink" Target="javascript:bddThrowAthlete('resultats',%2018941562,%200)" TargetMode="External"/><Relationship Id="rId655" Type="http://schemas.openxmlformats.org/officeDocument/2006/relationships/hyperlink" Target="https://bases.athle.fr/asp.net/liste.aspx?frmbase=resultats&amp;frmmode=1&amp;frmespace=0&amp;frmcompetition=280639&amp;FrmDepartement=095" TargetMode="External"/><Relationship Id="rId86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107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7&amp;frmsexe=M" TargetMode="External"/><Relationship Id="rId294" Type="http://schemas.openxmlformats.org/officeDocument/2006/relationships/hyperlink" Target="https://bases.athle.fr/asp.net/liste.aspx?frmbase=resultats&amp;frmmode=1&amp;frmespace=0&amp;frmcompetition=280695&amp;FrmLigue=BFC" TargetMode="External"/><Relationship Id="rId308" Type="http://schemas.openxmlformats.org/officeDocument/2006/relationships/hyperlink" Target="https://bases.athle.fr/asp.net/liste.aspx?frmbase=resultats&amp;frmmode=1&amp;frmespace=0&amp;frmcompetition=280695&amp;FrmDepartement=094" TargetMode="External"/><Relationship Id="rId515" Type="http://schemas.openxmlformats.org/officeDocument/2006/relationships/hyperlink" Target="https://bases.athle.fr/asp.net/liste.aspx?frmbase=resultats&amp;frmmode=1&amp;frmespace=0&amp;frmcompetition=280695&amp;FrmDepartement=068" TargetMode="External"/><Relationship Id="rId722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F" TargetMode="External"/><Relationship Id="rId1145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F" TargetMode="External"/><Relationship Id="rId89" Type="http://schemas.openxmlformats.org/officeDocument/2006/relationships/hyperlink" Target="https://bases.athle.fr/asp.net/liste.aspx?frmbase=resultats&amp;frmmode=1&amp;frmespace=0&amp;frmcompetition=280695&amp;FrmLigue=I-F" TargetMode="External"/><Relationship Id="rId154" Type="http://schemas.openxmlformats.org/officeDocument/2006/relationships/hyperlink" Target="https://bases.athle.fr/asp.net/liste.aspx?frmbase=resultats&amp;frmmode=1&amp;frmespace=0&amp;frmcompetition=280695&amp;FrmLigue=G-E" TargetMode="External"/><Relationship Id="rId361" Type="http://schemas.openxmlformats.org/officeDocument/2006/relationships/hyperlink" Target="javascript:bddThrowAthlete('resultats',%2023900015,%200)" TargetMode="External"/><Relationship Id="rId59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100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459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666" Type="http://schemas.openxmlformats.org/officeDocument/2006/relationships/hyperlink" Target="https://bases.athle.fr/asp.net/liste.aspx?frmbase=resultats&amp;frmmode=1&amp;frmespace=0&amp;frmcompetition=280639&amp;FrmLigue=I-F" TargetMode="External"/><Relationship Id="rId873" Type="http://schemas.openxmlformats.org/officeDocument/2006/relationships/hyperlink" Target="javascript:bddThrowAthlete('resultats',%2021598279,%200)" TargetMode="External"/><Relationship Id="rId1089" Type="http://schemas.openxmlformats.org/officeDocument/2006/relationships/hyperlink" Target="https://bases.athle.fr/asp.net/liste.aspx?frmbase=resultats&amp;frmmode=1&amp;frmespace=0&amp;frmcompetition=284881&amp;FrmLigue=G-E" TargetMode="External"/><Relationship Id="rId16" Type="http://schemas.openxmlformats.org/officeDocument/2006/relationships/hyperlink" Target="javascript:bddThrowAthlete('resultats',%2024280395,%200)" TargetMode="External"/><Relationship Id="rId221" Type="http://schemas.openxmlformats.org/officeDocument/2006/relationships/hyperlink" Target="javascript:bddThrowAthlete('resultats',%2011297340,%200)" TargetMode="External"/><Relationship Id="rId319" Type="http://schemas.openxmlformats.org/officeDocument/2006/relationships/hyperlink" Target="https://bases.athle.fr/asp.net/liste.aspx?frmbase=resultats&amp;frmmode=1&amp;frmespace=0&amp;frmcompetition=280695&amp;FrmLigue=BFC" TargetMode="External"/><Relationship Id="rId526" Type="http://schemas.openxmlformats.org/officeDocument/2006/relationships/hyperlink" Target="https://bases.athle.fr/asp.net/liste.aspx?frmbase=resultats&amp;frmmode=1&amp;frmespace=0&amp;frmcompetition=280695&amp;FrmLigue=I-F" TargetMode="External"/><Relationship Id="rId1156" Type="http://schemas.openxmlformats.org/officeDocument/2006/relationships/hyperlink" Target="https://bases.athle.fr/asp.net/liste.aspx?frmbase=resultats&amp;frmmode=1&amp;frmespace=0&amp;frmcompetition=284881&amp;FrmDepartement=067" TargetMode="External"/><Relationship Id="rId733" Type="http://schemas.openxmlformats.org/officeDocument/2006/relationships/hyperlink" Target="javascript:bddThrowAthlete('resultats',%2068338,%200)" TargetMode="External"/><Relationship Id="rId940" Type="http://schemas.openxmlformats.org/officeDocument/2006/relationships/hyperlink" Target="https://bases.athle.fr/asp.net/liste.aspx?frmbase=resultats&amp;frmmode=1&amp;frmespace=0&amp;frmcompetition=280639&amp;FrmDepartement=054" TargetMode="External"/><Relationship Id="rId1016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6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372" Type="http://schemas.openxmlformats.org/officeDocument/2006/relationships/hyperlink" Target="https://bases.athle.fr/asp.net/liste.aspx?frmbase=resultats&amp;frmmode=1&amp;pardisplay=1&amp;frmespace=0&amp;frmcompetition=280695&amp;frmclub=034471" TargetMode="External"/><Relationship Id="rId67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800" Type="http://schemas.openxmlformats.org/officeDocument/2006/relationships/hyperlink" Target="https://bases.athle.fr/asp.net/liste.aspx?frmbase=resultats&amp;frmmode=1&amp;frmespace=0&amp;frmcompetition=280639&amp;FrmDepartement=010" TargetMode="External"/><Relationship Id="rId232" Type="http://schemas.openxmlformats.org/officeDocument/2006/relationships/hyperlink" Target="https://bases.athle.fr/asp.net/liste.aspx?frmbase=resultats&amp;frmmode=1&amp;pardisplay=1&amp;frmespace=0&amp;frmcompetition=280695&amp;frmclub=052020" TargetMode="External"/><Relationship Id="rId88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27" Type="http://schemas.openxmlformats.org/officeDocument/2006/relationships/hyperlink" Target="https://bases.athle.fr/asp.net/liste.aspx?frmbase=resultats&amp;frmmode=1&amp;pardisplay=1&amp;frmespace=0&amp;frmcompetition=280695&amp;frmclub=010011" TargetMode="External"/><Relationship Id="rId53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M" TargetMode="External"/><Relationship Id="rId744" Type="http://schemas.openxmlformats.org/officeDocument/2006/relationships/hyperlink" Target="https://bases.athle.fr/asp.net/liste.aspx?frmbase=resultats&amp;frmmode=1&amp;pardisplay=1&amp;frmespace=0&amp;frmcompetition=280639&amp;frmclub=095043" TargetMode="External"/><Relationship Id="rId951" Type="http://schemas.openxmlformats.org/officeDocument/2006/relationships/hyperlink" Target="https://bases.athle.fr/asp.net/liste.aspx?frmbase=resultats&amp;frmmode=1&amp;frmespace=0&amp;frmcompetition=280639&amp;FrmLigue=G-E" TargetMode="External"/><Relationship Id="rId1167" Type="http://schemas.openxmlformats.org/officeDocument/2006/relationships/hyperlink" Target="https://bases.athle.fr/asp.net/liste.aspx?frmbase=resultats&amp;frmmode=1&amp;frmespace=0&amp;frmcompetition=284881&amp;FrmLigue=G-E" TargetMode="External"/><Relationship Id="rId8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F" TargetMode="External"/><Relationship Id="rId176" Type="http://schemas.openxmlformats.org/officeDocument/2006/relationships/hyperlink" Target="javascript:bddThrowAthlete('resultats',%2021895683,%200)" TargetMode="External"/><Relationship Id="rId38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59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60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811" Type="http://schemas.openxmlformats.org/officeDocument/2006/relationships/hyperlink" Target="https://bases.athle.fr/asp.net/liste.aspx?frmbase=resultats&amp;frmmode=1&amp;frmespace=0&amp;frmcompetition=280639&amp;FrmLigue=G-E" TargetMode="External"/><Relationship Id="rId1027" Type="http://schemas.openxmlformats.org/officeDocument/2006/relationships/hyperlink" Target="https://bases.athle.fr/asp.net/liste.aspx?frmbase=resultats&amp;frmmode=1&amp;frmespace=0&amp;frmcompetition=284881&amp;FrmLigue=G-E" TargetMode="External"/><Relationship Id="rId243" Type="http://schemas.openxmlformats.org/officeDocument/2006/relationships/hyperlink" Target="https://bases.athle.fr/asp.net/liste.aspx?frmbase=resultats&amp;frmmode=1&amp;frmespace=0&amp;frmcompetition=280695&amp;FrmDepartement=067" TargetMode="External"/><Relationship Id="rId450" Type="http://schemas.openxmlformats.org/officeDocument/2006/relationships/hyperlink" Target="https://bases.athle.fr/asp.net/liste.aspx?frmbase=resultats&amp;frmmode=1&amp;frmespace=0&amp;frmcompetition=280695&amp;FrmDepartement=057" TargetMode="External"/><Relationship Id="rId688" Type="http://schemas.openxmlformats.org/officeDocument/2006/relationships/hyperlink" Target="javascript:bddThrowAthlete('resultats',%209281661,%200)" TargetMode="External"/><Relationship Id="rId895" Type="http://schemas.openxmlformats.org/officeDocument/2006/relationships/hyperlink" Target="https://bases.athle.fr/asp.net/liste.aspx?frmbase=resultats&amp;frmmode=1&amp;frmespace=0&amp;frmcompetition=280639&amp;FrmDepartement=054" TargetMode="External"/><Relationship Id="rId909" Type="http://schemas.openxmlformats.org/officeDocument/2006/relationships/hyperlink" Target="https://bases.athle.fr/asp.net/liste.aspx?frmbase=resultats&amp;frmmode=1&amp;pardisplay=1&amp;frmespace=0&amp;frmcompetition=280639&amp;frmclub=054076" TargetMode="External"/><Relationship Id="rId1080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38" Type="http://schemas.openxmlformats.org/officeDocument/2006/relationships/hyperlink" Target="https://bases.athle.fr/asp.net/liste.aspx?frmbase=resultats&amp;frmmode=1&amp;frmespace=0&amp;frmcompetition=280695&amp;FrmDepartement=091" TargetMode="External"/><Relationship Id="rId103" Type="http://schemas.openxmlformats.org/officeDocument/2006/relationships/hyperlink" Target="https://bases.athle.fr/asp.net/liste.aspx?frmbase=resultats&amp;frmmode=1&amp;frmespace=0&amp;frmcompetition=280695&amp;FrmDepartement=057" TargetMode="External"/><Relationship Id="rId31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F" TargetMode="External"/><Relationship Id="rId548" Type="http://schemas.openxmlformats.org/officeDocument/2006/relationships/hyperlink" Target="javascript:bddThrowAthlete('resultats',%2025612694,%200)" TargetMode="External"/><Relationship Id="rId755" Type="http://schemas.openxmlformats.org/officeDocument/2006/relationships/hyperlink" Target="https://bases.athle.fr/asp.net/liste.aspx?frmbase=resultats&amp;frmmode=1&amp;frmespace=0&amp;frmcompetition=280639&amp;FrmDepartement=077" TargetMode="External"/><Relationship Id="rId962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M" TargetMode="External"/><Relationship Id="rId1178" Type="http://schemas.openxmlformats.org/officeDocument/2006/relationships/hyperlink" Target="https://bases.athle.fr/asp.net/liste.aspx?frmbase=resultats&amp;frmmode=1&amp;frmespace=0&amp;frmcompetition=284881&amp;FrmDepartement=068" TargetMode="External"/><Relationship Id="rId91" Type="http://schemas.openxmlformats.org/officeDocument/2006/relationships/hyperlink" Target="javascript:bddThrowAthlete('resultats',%209388,%200)" TargetMode="External"/><Relationship Id="rId187" Type="http://schemas.openxmlformats.org/officeDocument/2006/relationships/hyperlink" Target="https://bases.athle.fr/asp.net/liste.aspx?frmbase=resultats&amp;frmmode=1&amp;pardisplay=1&amp;frmespace=0&amp;frmcompetition=280695&amp;frmclub=002006" TargetMode="External"/><Relationship Id="rId394" Type="http://schemas.openxmlformats.org/officeDocument/2006/relationships/hyperlink" Target="https://bases.athle.fr/asp.net/liste.aspx?frmbase=resultats&amp;frmmode=1&amp;frmespace=0&amp;frmcompetition=280695&amp;FrmLigue=G-E" TargetMode="External"/><Relationship Id="rId408" Type="http://schemas.openxmlformats.org/officeDocument/2006/relationships/hyperlink" Target="https://bases.athle.fr/asp.net/liste.aspx?frmbase=resultats&amp;frmmode=1&amp;pardisplay=1&amp;frmespace=0&amp;frmcompetition=280695&amp;frmclub=" TargetMode="External"/><Relationship Id="rId61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822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103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4&amp;frmsexe=M" TargetMode="External"/><Relationship Id="rId254" Type="http://schemas.openxmlformats.org/officeDocument/2006/relationships/hyperlink" Target="https://bases.athle.fr/asp.net/liste.aspx?frmbase=resultats&amp;frmmode=1&amp;frmespace=0&amp;frmcompetition=280695&amp;FrmLigue=G-E" TargetMode="External"/><Relationship Id="rId699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1091" Type="http://schemas.openxmlformats.org/officeDocument/2006/relationships/hyperlink" Target="javascript:bddThrowAthlete('resultats',%2029265426,%200)" TargetMode="External"/><Relationship Id="rId1105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7&amp;frmsexe=M" TargetMode="External"/><Relationship Id="rId49" Type="http://schemas.openxmlformats.org/officeDocument/2006/relationships/hyperlink" Target="https://bases.athle.fr/asp.net/liste.aspx?frmbase=resultats&amp;frmmode=1&amp;frmespace=0&amp;frmcompetition=280695&amp;FrmLigue=G-E" TargetMode="External"/><Relationship Id="rId114" Type="http://schemas.openxmlformats.org/officeDocument/2006/relationships/hyperlink" Target="https://bases.athle.fr/asp.net/liste.aspx?frmbase=resultats&amp;frmmode=1&amp;frmespace=0&amp;frmcompetition=280695&amp;FrmLigue=G-E" TargetMode="External"/><Relationship Id="rId461" Type="http://schemas.openxmlformats.org/officeDocument/2006/relationships/hyperlink" Target="https://bases.athle.fr/asp.net/liste.aspx?frmbase=resultats&amp;frmmode=1&amp;frmespace=0&amp;frmcompetition=280695&amp;FrmLigue=G-E" TargetMode="External"/><Relationship Id="rId559" Type="http://schemas.openxmlformats.org/officeDocument/2006/relationships/hyperlink" Target="https://bases.athle.fr/asp.net/liste.aspx?frmbase=resultats&amp;frmmode=1&amp;pardisplay=1&amp;frmespace=0&amp;frmcompetition=280639&amp;frmclub=091144" TargetMode="External"/><Relationship Id="rId766" Type="http://schemas.openxmlformats.org/officeDocument/2006/relationships/hyperlink" Target="https://bases.athle.fr/asp.net/liste.aspx?frmbase=resultats&amp;frmmode=1&amp;frmespace=0&amp;frmcompetition=280639&amp;FrmLigue=G-E" TargetMode="External"/><Relationship Id="rId198" Type="http://schemas.openxmlformats.org/officeDocument/2006/relationships/hyperlink" Target="https://bases.athle.fr/asp.net/liste.aspx?frmbase=resultats&amp;frmmode=1&amp;frmespace=0&amp;frmcompetition=280695&amp;FrmDepartement=021" TargetMode="External"/><Relationship Id="rId321" Type="http://schemas.openxmlformats.org/officeDocument/2006/relationships/hyperlink" Target="javascript:bddThrowAthlete('resultats',%2028005501,%200)" TargetMode="External"/><Relationship Id="rId419" Type="http://schemas.openxmlformats.org/officeDocument/2006/relationships/hyperlink" Target="https://bases.athle.fr/asp.net/liste.aspx?frmbase=resultats&amp;frmmode=1&amp;frmespace=0&amp;frmcompetition=280695&amp;FrmDepartement=068" TargetMode="External"/><Relationship Id="rId626" Type="http://schemas.openxmlformats.org/officeDocument/2006/relationships/hyperlink" Target="https://bases.athle.fr/asp.net/liste.aspx?frmbase=resultats&amp;frmmode=1&amp;frmespace=0&amp;frmcompetition=280639&amp;FrmLigue=I-F" TargetMode="External"/><Relationship Id="rId973" Type="http://schemas.openxmlformats.org/officeDocument/2006/relationships/hyperlink" Target="javascript:bddThrowAthlete('resultats',%2014665094,%200)" TargetMode="External"/><Relationship Id="rId1049" Type="http://schemas.openxmlformats.org/officeDocument/2006/relationships/hyperlink" Target="javascript:bddThrowAthlete('resultats',%2020926124,%200)" TargetMode="External"/><Relationship Id="rId833" Type="http://schemas.openxmlformats.org/officeDocument/2006/relationships/hyperlink" Target="javascript:bddThrowAthlete('resultats',%209799071,%200)" TargetMode="External"/><Relationship Id="rId1116" Type="http://schemas.openxmlformats.org/officeDocument/2006/relationships/hyperlink" Target="javascript:bddThrowAthlete('resultats',%2026677967,%200)" TargetMode="External"/><Relationship Id="rId26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F" TargetMode="External"/><Relationship Id="rId47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M" TargetMode="External"/><Relationship Id="rId900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2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M" TargetMode="External"/><Relationship Id="rId332" Type="http://schemas.openxmlformats.org/officeDocument/2006/relationships/hyperlink" Target="https://bases.athle.fr/asp.net/liste.aspx?frmbase=resultats&amp;frmmode=1&amp;pardisplay=1&amp;frmespace=0&amp;frmcompetition=280695&amp;frmclub=054052" TargetMode="External"/><Relationship Id="rId77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984" Type="http://schemas.openxmlformats.org/officeDocument/2006/relationships/hyperlink" Target="https://bases.athle.fr/asp.net/liste.aspx?frmbase=resultats&amp;frmmode=1&amp;pardisplay=1&amp;frmespace=0&amp;frmcompetition=280639&amp;frmclub=057027" TargetMode="External"/><Relationship Id="rId63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844" Type="http://schemas.openxmlformats.org/officeDocument/2006/relationships/hyperlink" Target="https://bases.athle.fr/asp.net/liste.aspx?frmbase=resultats&amp;frmmode=1&amp;pardisplay=1&amp;frmespace=0&amp;frmcompetition=280639&amp;frmclub=057027" TargetMode="External"/><Relationship Id="rId276" Type="http://schemas.openxmlformats.org/officeDocument/2006/relationships/hyperlink" Target="javascript:bddThrowAthlete('resultats',%2023934503,%200)" TargetMode="External"/><Relationship Id="rId483" Type="http://schemas.openxmlformats.org/officeDocument/2006/relationships/hyperlink" Target="javascript:bddThrowAthlete('resultats',%2014295965,%200)" TargetMode="External"/><Relationship Id="rId690" Type="http://schemas.openxmlformats.org/officeDocument/2006/relationships/hyperlink" Target="https://bases.athle.fr/asp.net/liste.aspx?frmbase=resultats&amp;frmmode=1&amp;frmespace=0&amp;frmcompetition=280639&amp;FrmDepartement=052" TargetMode="External"/><Relationship Id="rId704" Type="http://schemas.openxmlformats.org/officeDocument/2006/relationships/hyperlink" Target="https://bases.athle.fr/asp.net/liste.aspx?frmbase=resultats&amp;frmmode=1&amp;pardisplay=1&amp;frmespace=0&amp;frmcompetition=280639&amp;frmclub=077143" TargetMode="External"/><Relationship Id="rId911" Type="http://schemas.openxmlformats.org/officeDocument/2006/relationships/hyperlink" Target="https://bases.athle.fr/asp.net/liste.aspx?frmbase=resultats&amp;frmmode=1&amp;frmespace=0&amp;frmcompetition=280639&amp;FrmLigue=G-E" TargetMode="External"/><Relationship Id="rId1127" Type="http://schemas.openxmlformats.org/officeDocument/2006/relationships/hyperlink" Target="javascript:bddThrowAthlete('resultats',%2024942845,%200)" TargetMode="External"/><Relationship Id="rId4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1&amp;frmsexe=M" TargetMode="External"/><Relationship Id="rId136" Type="http://schemas.openxmlformats.org/officeDocument/2006/relationships/hyperlink" Target="javascript:bddThrowAthlete('resultats',%2028854835,%200)" TargetMode="External"/><Relationship Id="rId343" Type="http://schemas.openxmlformats.org/officeDocument/2006/relationships/hyperlink" Target="https://bases.athle.fr/asp.net/liste.aspx?frmbase=resultats&amp;frmmode=1&amp;frmespace=0&amp;frmcompetition=280695&amp;FrmDepartement=057" TargetMode="External"/><Relationship Id="rId55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788" Type="http://schemas.openxmlformats.org/officeDocument/2006/relationships/hyperlink" Target="javascript:bddThrowAthlete('resultats',%2023560476,%200)" TargetMode="External"/><Relationship Id="rId995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180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7&amp;frmsexe=F" TargetMode="External"/><Relationship Id="rId203" Type="http://schemas.openxmlformats.org/officeDocument/2006/relationships/hyperlink" Target="https://bases.athle.fr/asp.net/liste.aspx?frmbase=resultats&amp;frmmode=1&amp;frmespace=0&amp;frmcompetition=280695&amp;FrmDepartement=091" TargetMode="External"/><Relationship Id="rId648" Type="http://schemas.openxmlformats.org/officeDocument/2006/relationships/hyperlink" Target="javascript:bddThrowAthlete('resultats',%20291989,%200)" TargetMode="External"/><Relationship Id="rId855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040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287" Type="http://schemas.openxmlformats.org/officeDocument/2006/relationships/hyperlink" Target="https://bases.athle.fr/asp.net/liste.aspx?frmbase=resultats&amp;frmmode=1&amp;pardisplay=1&amp;frmespace=0&amp;frmcompetition=280695&amp;frmclub=077143" TargetMode="External"/><Relationship Id="rId410" Type="http://schemas.openxmlformats.org/officeDocument/2006/relationships/hyperlink" Target="https://bases.athle.fr/asp.net/liste.aspx?frmbase=resultats&amp;frmmode=1&amp;frmespace=0&amp;frmcompetition=280695&amp;FrmLigue=" TargetMode="External"/><Relationship Id="rId494" Type="http://schemas.openxmlformats.org/officeDocument/2006/relationships/hyperlink" Target="https://bases.athle.fr/asp.net/liste.aspx?frmbase=resultats&amp;frmmode=1&amp;pardisplay=1&amp;frmespace=0&amp;frmcompetition=280695&amp;frmclub=" TargetMode="External"/><Relationship Id="rId508" Type="http://schemas.openxmlformats.org/officeDocument/2006/relationships/hyperlink" Target="javascript:bddThrowAthlete('resultats',%2015340791,%200)" TargetMode="External"/><Relationship Id="rId715" Type="http://schemas.openxmlformats.org/officeDocument/2006/relationships/hyperlink" Target="https://bases.athle.fr/asp.net/liste.aspx?frmbase=resultats&amp;frmmode=1&amp;frmespace=0&amp;frmcompetition=280639&amp;FrmDepartement=095" TargetMode="External"/><Relationship Id="rId922" Type="http://schemas.openxmlformats.org/officeDocument/2006/relationships/hyperlink" Target="https://bases.athle.fr/asp.net/liste.aspx?frmbase=resultats&amp;frmmode=1&amp;frmespace=0&amp;frmcompetition=280639&amp;frmepreuve=FENSCH%20NORDIC%20TOUR%20/%20TCX&amp;frmcategorie=M8&amp;frmsexe=M" TargetMode="External"/><Relationship Id="rId113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0&amp;frmsexe=F" TargetMode="External"/><Relationship Id="rId147" Type="http://schemas.openxmlformats.org/officeDocument/2006/relationships/hyperlink" Target="https://bases.athle.fr/asp.net/liste.aspx?frmbase=resultats&amp;frmmode=1&amp;pardisplay=1&amp;frmespace=0&amp;frmcompetition=280695&amp;frmclub=089024" TargetMode="External"/><Relationship Id="rId354" Type="http://schemas.openxmlformats.org/officeDocument/2006/relationships/hyperlink" Target="https://bases.athle.fr/asp.net/liste.aspx?frmbase=resultats&amp;frmmode=1&amp;frmespace=0&amp;frmcompetition=280695&amp;FrmLigue=BFC" TargetMode="External"/><Relationship Id="rId799" Type="http://schemas.openxmlformats.org/officeDocument/2006/relationships/hyperlink" Target="https://bases.athle.fr/asp.net/liste.aspx?frmbase=resultats&amp;frmmode=1&amp;pardisplay=1&amp;frmespace=0&amp;frmcompetition=280639&amp;frmclub=010011" TargetMode="External"/><Relationship Id="rId51" Type="http://schemas.openxmlformats.org/officeDocument/2006/relationships/hyperlink" Target="javascript:bddThrowAthlete('resultats',%2023833009,%200)" TargetMode="External"/><Relationship Id="rId561" Type="http://schemas.openxmlformats.org/officeDocument/2006/relationships/hyperlink" Target="https://bases.athle.fr/asp.net/liste.aspx?frmbase=resultats&amp;frmmode=1&amp;frmespace=0&amp;frmcompetition=280639&amp;FrmLigue=I-F" TargetMode="External"/><Relationship Id="rId659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866" Type="http://schemas.openxmlformats.org/officeDocument/2006/relationships/hyperlink" Target="https://bases.athle.fr/asp.net/liste.aspx?frmbase=resultats&amp;frmmode=1&amp;frmespace=0&amp;frmcompetition=280639&amp;FrmLigue=G-E" TargetMode="External"/><Relationship Id="rId214" Type="http://schemas.openxmlformats.org/officeDocument/2006/relationships/hyperlink" Target="https://bases.athle.fr/asp.net/liste.aspx?frmbase=resultats&amp;frmmode=1&amp;frmespace=0&amp;frmcompetition=280695&amp;FrmLigue=BFC" TargetMode="External"/><Relationship Id="rId298" Type="http://schemas.openxmlformats.org/officeDocument/2006/relationships/hyperlink" Target="https://bases.athle.fr/asp.net/liste.aspx?frmbase=resultats&amp;frmmode=1&amp;frmespace=0&amp;frmcompetition=280695&amp;FrmDepartement=059" TargetMode="External"/><Relationship Id="rId421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519" Type="http://schemas.openxmlformats.org/officeDocument/2006/relationships/hyperlink" Target="https://bases.athle.fr/asp.net/liste.aspx?frmbase=resultats&amp;frmmode=1&amp;pardisplay=1&amp;frmespace=0&amp;frmcompetition=280695&amp;frmclub=" TargetMode="External"/><Relationship Id="rId1051" Type="http://schemas.openxmlformats.org/officeDocument/2006/relationships/hyperlink" Target="https://bases.athle.fr/asp.net/liste.aspx?frmbase=resultats&amp;frmmode=1&amp;frmespace=0&amp;frmcompetition=284881&amp;FrmDepartement=054" TargetMode="External"/><Relationship Id="rId1149" Type="http://schemas.openxmlformats.org/officeDocument/2006/relationships/hyperlink" Target="https://bases.athle.fr/asp.net/liste.aspx?frmbase=resultats&amp;frmmode=1&amp;frmespace=0&amp;frmcompetition=284881&amp;FrmDepartement=052" TargetMode="External"/><Relationship Id="rId158" Type="http://schemas.openxmlformats.org/officeDocument/2006/relationships/hyperlink" Target="https://bases.athle.fr/asp.net/liste.aspx?frmbase=resultats&amp;frmmode=1&amp;frmespace=0&amp;frmcompetition=280695&amp;FrmDepartement=077" TargetMode="External"/><Relationship Id="rId726" Type="http://schemas.openxmlformats.org/officeDocument/2006/relationships/hyperlink" Target="https://bases.athle.fr/asp.net/liste.aspx?frmbase=resultats&amp;frmmode=1&amp;frmespace=0&amp;frmcompetition=280639&amp;FrmLigue=G-E" TargetMode="External"/><Relationship Id="rId933" Type="http://schemas.openxmlformats.org/officeDocument/2006/relationships/hyperlink" Target="javascript:bddThrowAthlete('resultats',%2025054807,%200)" TargetMode="External"/><Relationship Id="rId1009" Type="http://schemas.openxmlformats.org/officeDocument/2006/relationships/hyperlink" Target="https://bases.athle.fr/asp.net/liste.aspx?frmbase=resultats&amp;frmmode=1&amp;pardisplay=1&amp;frmespace=0&amp;frmcompetition=280639&amp;frmclub=060191" TargetMode="External"/><Relationship Id="rId62" Type="http://schemas.openxmlformats.org/officeDocument/2006/relationships/hyperlink" Target="https://bases.athle.fr/asp.net/liste.aspx?frmbase=resultats&amp;frmmode=1&amp;pardisplay=1&amp;frmespace=0&amp;frmcompetition=280695&amp;frmclub=069076" TargetMode="External"/><Relationship Id="rId36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M" TargetMode="External"/><Relationship Id="rId572" Type="http://schemas.openxmlformats.org/officeDocument/2006/relationships/hyperlink" Target="https://bases.athle.fr/asp.net/liste.aspx?frmbase=resultats&amp;frmmode=1&amp;frmespace=0&amp;frmcompetition=280639&amp;frmepreuve=FENSCH%20NORDIC%20TOUR%20/%20TCX&amp;frmcategorie=ES&amp;frmsexe=M" TargetMode="External"/><Relationship Id="rId22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43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87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1062" Type="http://schemas.openxmlformats.org/officeDocument/2006/relationships/hyperlink" Target="https://bases.athle.fr/asp.net/liste.aspx?frmbase=resultats&amp;frmmode=1&amp;frmespace=0&amp;frmcompetition=284881&amp;FrmLigue=G-E" TargetMode="External"/><Relationship Id="rId737" Type="http://schemas.openxmlformats.org/officeDocument/2006/relationships/hyperlink" Target="https://bases.athle.fr/asp.net/liste.aspx?frmbase=resultats&amp;frmmode=1&amp;frmespace=0&amp;frmcompetition=280639&amp;frmepreuve=FENSCH%20NORDIC%20TOUR%20/%20TCX&amp;frmcategorie=M0&amp;frmsexe=F" TargetMode="External"/><Relationship Id="rId944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73" Type="http://schemas.openxmlformats.org/officeDocument/2006/relationships/hyperlink" Target="https://bases.athle.fr/asp.net/liste.aspx?frmbase=resultats&amp;frmmode=1&amp;frmespace=0&amp;frmcompetition=280695&amp;FrmDepartement=091" TargetMode="External"/><Relationship Id="rId169" Type="http://schemas.openxmlformats.org/officeDocument/2006/relationships/hyperlink" Target="https://bases.athle.fr/asp.net/liste.aspx?frmbase=resultats&amp;frmmode=1&amp;frmespace=0&amp;frmcompetition=280695&amp;FrmLigue=G-E" TargetMode="External"/><Relationship Id="rId376" Type="http://schemas.openxmlformats.org/officeDocument/2006/relationships/hyperlink" Target="javascript:bddThrowAthlete('resultats',%2023833010,%200)" TargetMode="External"/><Relationship Id="rId583" Type="http://schemas.openxmlformats.org/officeDocument/2006/relationships/hyperlink" Target="javascript:bddThrowAthlete('resultats',%2023833009,%200)" TargetMode="External"/><Relationship Id="rId79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80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4" Type="http://schemas.openxmlformats.org/officeDocument/2006/relationships/hyperlink" Target="https://bases.athle.fr/asp.net/liste.aspx?frmbase=resultats&amp;frmmode=1&amp;frmespace=0&amp;frmcompetition=280695&amp;FrmLigue=G-E" TargetMode="External"/><Relationship Id="rId236" Type="http://schemas.openxmlformats.org/officeDocument/2006/relationships/hyperlink" Target="javascript:bddThrowAthlete('resultats',%2011431781,%200)" TargetMode="External"/><Relationship Id="rId443" Type="http://schemas.openxmlformats.org/officeDocument/2006/relationships/hyperlink" Target="javascript:bddThrowAthlete('resultats',%207444138,%200)" TargetMode="External"/><Relationship Id="rId650" Type="http://schemas.openxmlformats.org/officeDocument/2006/relationships/hyperlink" Target="https://bases.athle.fr/asp.net/liste.aspx?frmbase=resultats&amp;frmmode=1&amp;frmespace=0&amp;frmcompetition=280639&amp;FrmDepartement=052" TargetMode="External"/><Relationship Id="rId888" Type="http://schemas.openxmlformats.org/officeDocument/2006/relationships/hyperlink" Target="javascript:bddThrowAthlete('resultats',%207444138,%200)" TargetMode="External"/><Relationship Id="rId107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6&amp;frmsexe=M" TargetMode="External"/><Relationship Id="rId303" Type="http://schemas.openxmlformats.org/officeDocument/2006/relationships/hyperlink" Target="https://bases.athle.fr/asp.net/liste.aspx?frmbase=resultats&amp;frmmode=1&amp;frmespace=0&amp;frmcompetition=280695&amp;FrmDepartement=094" TargetMode="External"/><Relationship Id="rId748" Type="http://schemas.openxmlformats.org/officeDocument/2006/relationships/hyperlink" Target="javascript:bddThrowAthlete('resultats',%2022843807,%200)" TargetMode="External"/><Relationship Id="rId95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1140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4&amp;frmsexe=M" TargetMode="External"/><Relationship Id="rId84" Type="http://schemas.openxmlformats.org/officeDocument/2006/relationships/hyperlink" Target="https://bases.athle.fr/asp.net/liste.aspx?frmbase=resultats&amp;frmmode=1&amp;frmespace=0&amp;frmcompetition=280695&amp;FrmLigue=I-F" TargetMode="External"/><Relationship Id="rId387" Type="http://schemas.openxmlformats.org/officeDocument/2006/relationships/hyperlink" Target="https://bases.athle.fr/asp.net/liste.aspx?frmbase=resultats&amp;frmmode=1&amp;pardisplay=1&amp;frmespace=0&amp;frmcompetition=280695&amp;frmclub=054052" TargetMode="External"/><Relationship Id="rId510" Type="http://schemas.openxmlformats.org/officeDocument/2006/relationships/hyperlink" Target="https://bases.athle.fr/asp.net/liste.aspx?frmbase=resultats&amp;frmmode=1&amp;frmespace=0&amp;frmcompetition=280695&amp;FrmDepartement=067" TargetMode="External"/><Relationship Id="rId59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608" Type="http://schemas.openxmlformats.org/officeDocument/2006/relationships/hyperlink" Target="javascript:bddThrowAthlete('resultats',%2012617944,%200)" TargetMode="External"/><Relationship Id="rId815" Type="http://schemas.openxmlformats.org/officeDocument/2006/relationships/hyperlink" Target="https://bases.athle.fr/asp.net/liste.aspx?frmbase=resultats&amp;frmmode=1&amp;frmespace=0&amp;frmcompetition=280639&amp;FrmDepartement=095" TargetMode="External"/><Relationship Id="rId247" Type="http://schemas.openxmlformats.org/officeDocument/2006/relationships/hyperlink" Target="https://bases.athle.fr/asp.net/liste.aspx?frmbase=resultats&amp;frmmode=1&amp;pardisplay=1&amp;frmespace=0&amp;frmcompetition=280695&amp;frmclub=077143" TargetMode="External"/><Relationship Id="rId899" Type="http://schemas.openxmlformats.org/officeDocument/2006/relationships/hyperlink" Target="https://bases.athle.fr/asp.net/liste.aspx?frmbase=resultats&amp;frmmode=1&amp;pardisplay=1&amp;frmespace=0&amp;frmcompetition=280639&amp;frmclub=057027" TargetMode="External"/><Relationship Id="rId100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1084" Type="http://schemas.openxmlformats.org/officeDocument/2006/relationships/hyperlink" Target="javascript:bddThrowAthlete('resultats',%2027189184,%200)" TargetMode="External"/><Relationship Id="rId107" Type="http://schemas.openxmlformats.org/officeDocument/2006/relationships/hyperlink" Target="https://bases.athle.fr/asp.net/liste.aspx?frmbase=resultats&amp;frmmode=1&amp;pardisplay=1&amp;frmespace=0&amp;frmcompetition=280695&amp;frmclub=010010" TargetMode="External"/><Relationship Id="rId454" Type="http://schemas.openxmlformats.org/officeDocument/2006/relationships/hyperlink" Target="https://bases.athle.fr/asp.net/liste.aspx?frmbase=resultats&amp;frmmode=1&amp;pardisplay=1&amp;frmespace=0&amp;frmcompetition=280695&amp;frmclub=075119" TargetMode="External"/><Relationship Id="rId661" Type="http://schemas.openxmlformats.org/officeDocument/2006/relationships/hyperlink" Target="https://bases.athle.fr/asp.net/liste.aspx?frmbase=resultats&amp;frmmode=1&amp;frmespace=0&amp;frmcompetition=280639&amp;FrmLigue=I-F" TargetMode="External"/><Relationship Id="rId759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966" Type="http://schemas.openxmlformats.org/officeDocument/2006/relationships/hyperlink" Target="https://bases.athle.fr/asp.net/liste.aspx?frmbase=resultats&amp;frmmode=1&amp;frmespace=0&amp;frmcompetition=280639&amp;FrmLigue=G-E" TargetMode="External"/><Relationship Id="rId11" Type="http://schemas.openxmlformats.org/officeDocument/2006/relationships/hyperlink" Target="javascript:bddThrowAthlete('resultats',%2025612694,%200)" TargetMode="External"/><Relationship Id="rId314" Type="http://schemas.openxmlformats.org/officeDocument/2006/relationships/hyperlink" Target="https://bases.athle.fr/asp.net/liste.aspx?frmbase=resultats&amp;frmmode=1&amp;frmespace=0&amp;frmcompetition=280695&amp;FrmLigue=BFC" TargetMode="External"/><Relationship Id="rId398" Type="http://schemas.openxmlformats.org/officeDocument/2006/relationships/hyperlink" Target="https://bases.athle.fr/asp.net/liste.aspx?frmbase=resultats&amp;frmmode=1&amp;frmespace=0&amp;frmcompetition=280695&amp;FrmDepartement=010" TargetMode="External"/><Relationship Id="rId521" Type="http://schemas.openxmlformats.org/officeDocument/2006/relationships/hyperlink" Target="https://bases.athle.fr/asp.net/liste.aspx?frmbase=resultats&amp;frmmode=1&amp;frmespace=0&amp;frmcompetition=280695&amp;FrmLigue=" TargetMode="External"/><Relationship Id="rId61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1151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6&amp;frmsexe=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bddThrowAthlete('resultats',%2025811572,%200)" TargetMode="External"/><Relationship Id="rId13" Type="http://schemas.openxmlformats.org/officeDocument/2006/relationships/hyperlink" Target="https://bases.athle.fr/asp.net/liste.aspx?frmbase=resultats&amp;frmmode=1&amp;pardisplay=1&amp;frmespace=0&amp;frmcompetition=300695&amp;frmclub=010011" TargetMode="External"/><Relationship Id="rId18" Type="http://schemas.openxmlformats.org/officeDocument/2006/relationships/hyperlink" Target="https://bases.athle.fr/asp.net/liste.aspx?frmbase=resultats&amp;frmmode=1&amp;pardisplay=1&amp;frmespace=0&amp;frmcompetition=300695&amp;frmclub=052020" TargetMode="External"/><Relationship Id="rId26" Type="http://schemas.openxmlformats.org/officeDocument/2006/relationships/hyperlink" Target="https://bases.athle.fr/asp.net/liste.aspx?frmbase=resultats&amp;frmmode=1&amp;frmespace=0&amp;frmcompetition=300695&amp;FrmDepartement=010" TargetMode="External"/><Relationship Id="rId3" Type="http://schemas.openxmlformats.org/officeDocument/2006/relationships/hyperlink" Target="javascript:bddThrowAthlete('resultats',%2010068750,%200)" TargetMode="External"/><Relationship Id="rId21" Type="http://schemas.openxmlformats.org/officeDocument/2006/relationships/hyperlink" Target="https://bases.athle.fr/asp.net/liste.aspx?frmbase=resultats&amp;frmmode=1&amp;frmespace=0&amp;frmcompetition=300695&amp;FrmDepartement=010" TargetMode="External"/><Relationship Id="rId7" Type="http://schemas.openxmlformats.org/officeDocument/2006/relationships/hyperlink" Target="javascript:bddThrowAthlete('resultats',%2031038710,%200)" TargetMode="External"/><Relationship Id="rId12" Type="http://schemas.openxmlformats.org/officeDocument/2006/relationships/hyperlink" Target="https://bases.athle.fr/asp.net/liste.aspx?frmbase=resultats&amp;frmmode=1&amp;pardisplay=1&amp;frmespace=0&amp;frmcompetition=300695&amp;frmclub=010010" TargetMode="External"/><Relationship Id="rId17" Type="http://schemas.openxmlformats.org/officeDocument/2006/relationships/hyperlink" Target="https://bases.athle.fr/asp.net/liste.aspx?frmbase=resultats&amp;frmmode=1&amp;pardisplay=1&amp;frmespace=0&amp;frmcompetition=300695&amp;frmclub=010010" TargetMode="External"/><Relationship Id="rId25" Type="http://schemas.openxmlformats.org/officeDocument/2006/relationships/hyperlink" Target="https://bases.athle.fr/asp.net/liste.aspx?frmbase=resultats&amp;frmmode=1&amp;frmespace=0&amp;frmcompetition=300695&amp;FrmDepartement=052" TargetMode="External"/><Relationship Id="rId2" Type="http://schemas.openxmlformats.org/officeDocument/2006/relationships/hyperlink" Target="javascript:bddThrowAthlete('resultats',%2024509227,%200)" TargetMode="External"/><Relationship Id="rId16" Type="http://schemas.openxmlformats.org/officeDocument/2006/relationships/hyperlink" Target="https://bases.athle.fr/asp.net/liste.aspx?frmbase=resultats&amp;frmmode=1&amp;pardisplay=1&amp;frmespace=0&amp;frmcompetition=300695&amp;frmclub=052020" TargetMode="External"/><Relationship Id="rId20" Type="http://schemas.openxmlformats.org/officeDocument/2006/relationships/hyperlink" Target="https://bases.athle.fr/asp.net/liste.aspx?frmbase=resultats&amp;frmmode=1&amp;frmespace=0&amp;frmcompetition=300695&amp;FrmDepartement=010" TargetMode="External"/><Relationship Id="rId1" Type="http://schemas.openxmlformats.org/officeDocument/2006/relationships/hyperlink" Target="javascript:bddThrowAthlete('resultats',%2021431319,%200)" TargetMode="External"/><Relationship Id="rId6" Type="http://schemas.openxmlformats.org/officeDocument/2006/relationships/hyperlink" Target="javascript:bddThrowAthlete('resultats',%2031038723,%200)" TargetMode="External"/><Relationship Id="rId11" Type="http://schemas.openxmlformats.org/officeDocument/2006/relationships/hyperlink" Target="https://bases.athle.fr/asp.net/liste.aspx?frmbase=resultats&amp;frmmode=1&amp;pardisplay=1&amp;frmespace=0&amp;frmcompetition=300695&amp;frmclub=010010" TargetMode="External"/><Relationship Id="rId24" Type="http://schemas.openxmlformats.org/officeDocument/2006/relationships/hyperlink" Target="https://bases.athle.fr/asp.net/liste.aspx?frmbase=resultats&amp;frmmode=1&amp;frmespace=0&amp;frmcompetition=300695&amp;FrmDepartement=010" TargetMode="External"/><Relationship Id="rId5" Type="http://schemas.openxmlformats.org/officeDocument/2006/relationships/hyperlink" Target="javascript:bddThrowAthlete('resultats',%2031038743,%200)" TargetMode="External"/><Relationship Id="rId15" Type="http://schemas.openxmlformats.org/officeDocument/2006/relationships/hyperlink" Target="https://bases.athle.fr/asp.net/liste.aspx?frmbase=resultats&amp;frmmode=1&amp;pardisplay=1&amp;frmespace=0&amp;frmcompetition=300695&amp;frmclub=010010" TargetMode="External"/><Relationship Id="rId23" Type="http://schemas.openxmlformats.org/officeDocument/2006/relationships/hyperlink" Target="https://bases.athle.fr/asp.net/liste.aspx?frmbase=resultats&amp;frmmode=1&amp;frmespace=0&amp;frmcompetition=300695&amp;FrmDepartement=010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https://bases.athle.fr/asp.net/liste.aspx?frmbase=resultats&amp;frmmode=1&amp;pardisplay=1&amp;frmespace=0&amp;frmcompetition=300695&amp;frmclub=010011" TargetMode="External"/><Relationship Id="rId19" Type="http://schemas.openxmlformats.org/officeDocument/2006/relationships/hyperlink" Target="https://bases.athle.fr/asp.net/liste.aspx?frmbase=resultats&amp;frmmode=1&amp;frmespace=0&amp;frmcompetition=300695&amp;FrmDepartement=010" TargetMode="External"/><Relationship Id="rId4" Type="http://schemas.openxmlformats.org/officeDocument/2006/relationships/hyperlink" Target="javascript:bddThrowAthlete('resultats',%2031038699,%200)" TargetMode="External"/><Relationship Id="rId9" Type="http://schemas.openxmlformats.org/officeDocument/2006/relationships/hyperlink" Target="javascript:bddThrowAthlete('resultats',%2031038744,%200)" TargetMode="External"/><Relationship Id="rId14" Type="http://schemas.openxmlformats.org/officeDocument/2006/relationships/hyperlink" Target="https://bases.athle.fr/asp.net/liste.aspx?frmbase=resultats&amp;frmmode=1&amp;pardisplay=1&amp;frmespace=0&amp;frmcompetition=300695&amp;frmclub=010011" TargetMode="External"/><Relationship Id="rId22" Type="http://schemas.openxmlformats.org/officeDocument/2006/relationships/hyperlink" Target="https://bases.athle.fr/asp.net/liste.aspx?frmbase=resultats&amp;frmmode=1&amp;frmespace=0&amp;frmcompetition=300695&amp;FrmDepartement=010" TargetMode="External"/><Relationship Id="rId27" Type="http://schemas.openxmlformats.org/officeDocument/2006/relationships/hyperlink" Target="https://bases.athle.fr/asp.net/liste.aspx?frmbase=resultats&amp;frmmode=1&amp;frmespace=0&amp;frmcompetition=300695&amp;FrmDepartement=052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javascript:bddThrowAthlete('resultats',%2031038734,%200)" TargetMode="External"/><Relationship Id="rId13" Type="http://schemas.openxmlformats.org/officeDocument/2006/relationships/hyperlink" Target="https://bases.athle.fr/asp.net/liste.aspx?frmbase=resultats&amp;frmmode=1&amp;pardisplay=1&amp;frmespace=0&amp;frmcompetition=300695&amp;frmclub=010010" TargetMode="External"/><Relationship Id="rId18" Type="http://schemas.openxmlformats.org/officeDocument/2006/relationships/hyperlink" Target="https://bases.athle.fr/asp.net/liste.aspx?frmbase=resultats&amp;frmmode=1&amp;pardisplay=1&amp;frmespace=0&amp;frmcompetition=300695&amp;frmclub=010010" TargetMode="External"/><Relationship Id="rId26" Type="http://schemas.openxmlformats.org/officeDocument/2006/relationships/hyperlink" Target="https://bases.athle.fr/asp.net/liste.aspx?frmbase=resultats&amp;frmmode=1&amp;frmespace=0&amp;frmcompetition=300695&amp;FrmDepartement=010" TargetMode="External"/><Relationship Id="rId3" Type="http://schemas.openxmlformats.org/officeDocument/2006/relationships/hyperlink" Target="javascript:bddThrowAthlete('resultats',%2021617086,%200)" TargetMode="External"/><Relationship Id="rId21" Type="http://schemas.openxmlformats.org/officeDocument/2006/relationships/hyperlink" Target="https://bases.athle.fr/asp.net/liste.aspx?frmbase=resultats&amp;frmmode=1&amp;frmespace=0&amp;frmcompetition=300695&amp;FrmDepartement=010" TargetMode="External"/><Relationship Id="rId7" Type="http://schemas.openxmlformats.org/officeDocument/2006/relationships/hyperlink" Target="javascript:bddThrowAthlete('resultats',%2049726,%200)" TargetMode="External"/><Relationship Id="rId12" Type="http://schemas.openxmlformats.org/officeDocument/2006/relationships/hyperlink" Target="https://bases.athle.fr/asp.net/liste.aspx?frmbase=resultats&amp;frmmode=1&amp;pardisplay=1&amp;frmespace=0&amp;frmcompetition=300695&amp;frmclub=010010" TargetMode="External"/><Relationship Id="rId17" Type="http://schemas.openxmlformats.org/officeDocument/2006/relationships/hyperlink" Target="https://bases.athle.fr/asp.net/liste.aspx?frmbase=resultats&amp;frmmode=1&amp;pardisplay=1&amp;frmespace=0&amp;frmcompetition=300695&amp;frmclub=010010" TargetMode="External"/><Relationship Id="rId25" Type="http://schemas.openxmlformats.org/officeDocument/2006/relationships/hyperlink" Target="https://bases.athle.fr/asp.net/liste.aspx?frmbase=resultats&amp;frmmode=1&amp;frmespace=0&amp;frmcompetition=300695&amp;FrmDepartement=010" TargetMode="External"/><Relationship Id="rId2" Type="http://schemas.openxmlformats.org/officeDocument/2006/relationships/hyperlink" Target="javascript:bddThrowAthlete('resultats',%201063895,%200)" TargetMode="External"/><Relationship Id="rId16" Type="http://schemas.openxmlformats.org/officeDocument/2006/relationships/hyperlink" Target="https://bases.athle.fr/asp.net/liste.aspx?frmbase=resultats&amp;frmmode=1&amp;pardisplay=1&amp;frmespace=0&amp;frmcompetition=300695&amp;frmclub=010010" TargetMode="External"/><Relationship Id="rId20" Type="http://schemas.openxmlformats.org/officeDocument/2006/relationships/hyperlink" Target="https://bases.athle.fr/asp.net/liste.aspx?frmbase=resultats&amp;frmmode=1&amp;frmespace=0&amp;frmcompetition=300695&amp;FrmDepartement=010" TargetMode="External"/><Relationship Id="rId1" Type="http://schemas.openxmlformats.org/officeDocument/2006/relationships/hyperlink" Target="javascript:bddThrowAthlete('resultats',%2023709019,%200)" TargetMode="External"/><Relationship Id="rId6" Type="http://schemas.openxmlformats.org/officeDocument/2006/relationships/hyperlink" Target="javascript:bddThrowAthlete('resultats',%2027480372,%200)" TargetMode="External"/><Relationship Id="rId11" Type="http://schemas.openxmlformats.org/officeDocument/2006/relationships/hyperlink" Target="https://bases.athle.fr/asp.net/liste.aspx?frmbase=resultats&amp;frmmode=1&amp;pardisplay=1&amp;frmespace=0&amp;frmcompetition=300695&amp;frmclub=010010" TargetMode="External"/><Relationship Id="rId24" Type="http://schemas.openxmlformats.org/officeDocument/2006/relationships/hyperlink" Target="https://bases.athle.fr/asp.net/liste.aspx?frmbase=resultats&amp;frmmode=1&amp;frmespace=0&amp;frmcompetition=300695&amp;FrmDepartement=010" TargetMode="External"/><Relationship Id="rId5" Type="http://schemas.openxmlformats.org/officeDocument/2006/relationships/hyperlink" Target="javascript:bddThrowAthlete('resultats',%2027445973,%200)" TargetMode="External"/><Relationship Id="rId15" Type="http://schemas.openxmlformats.org/officeDocument/2006/relationships/hyperlink" Target="https://bases.athle.fr/asp.net/liste.aspx?frmbase=resultats&amp;frmmode=1&amp;pardisplay=1&amp;frmespace=0&amp;frmcompetition=300695&amp;frmclub=010011" TargetMode="External"/><Relationship Id="rId23" Type="http://schemas.openxmlformats.org/officeDocument/2006/relationships/hyperlink" Target="https://bases.athle.fr/asp.net/liste.aspx?frmbase=resultats&amp;frmmode=1&amp;frmespace=0&amp;frmcompetition=300695&amp;FrmDepartement=010" TargetMode="External"/><Relationship Id="rId28" Type="http://schemas.openxmlformats.org/officeDocument/2006/relationships/printerSettings" Target="../printerSettings/printerSettings3.bin"/><Relationship Id="rId10" Type="http://schemas.openxmlformats.org/officeDocument/2006/relationships/hyperlink" Target="https://bases.athle.fr/asp.net/liste.aspx?frmbase=resultats&amp;frmmode=1&amp;pardisplay=1&amp;frmespace=0&amp;frmcompetition=300695&amp;frmclub=010010" TargetMode="External"/><Relationship Id="rId19" Type="http://schemas.openxmlformats.org/officeDocument/2006/relationships/hyperlink" Target="https://bases.athle.fr/asp.net/liste.aspx?frmbase=resultats&amp;frmmode=1&amp;frmespace=0&amp;frmcompetition=300695&amp;FrmDepartement=010" TargetMode="External"/><Relationship Id="rId4" Type="http://schemas.openxmlformats.org/officeDocument/2006/relationships/hyperlink" Target="javascript:bddThrowAthlete('resultats',%2026792621,%200)" TargetMode="External"/><Relationship Id="rId9" Type="http://schemas.openxmlformats.org/officeDocument/2006/relationships/hyperlink" Target="javascript:bddThrowAthlete('resultats',%209491252,%200)" TargetMode="External"/><Relationship Id="rId14" Type="http://schemas.openxmlformats.org/officeDocument/2006/relationships/hyperlink" Target="https://bases.athle.fr/asp.net/liste.aspx?frmbase=resultats&amp;frmmode=1&amp;pardisplay=1&amp;frmespace=0&amp;frmcompetition=300695&amp;frmclub=010010" TargetMode="External"/><Relationship Id="rId22" Type="http://schemas.openxmlformats.org/officeDocument/2006/relationships/hyperlink" Target="https://bases.athle.fr/asp.net/liste.aspx?frmbase=resultats&amp;frmmode=1&amp;frmespace=0&amp;frmcompetition=300695&amp;FrmDepartement=010" TargetMode="External"/><Relationship Id="rId27" Type="http://schemas.openxmlformats.org/officeDocument/2006/relationships/hyperlink" Target="https://bases.athle.fr/asp.net/liste.aspx?frmbase=resultats&amp;frmmode=1&amp;frmespace=0&amp;frmcompetition=300695&amp;FrmDepartement=010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2F94-524E-4E6F-9306-D6D40CBF1E42}">
  <sheetPr filterMode="1"/>
  <dimension ref="A1:Q246"/>
  <sheetViews>
    <sheetView workbookViewId="0">
      <selection activeCell="B53" sqref="B53"/>
    </sheetView>
  </sheetViews>
  <sheetFormatPr baseColWidth="10" defaultRowHeight="14.4" x14ac:dyDescent="0.3"/>
  <cols>
    <col min="1" max="1" width="3.44140625" bestFit="1" customWidth="1"/>
    <col min="3" max="3" width="8.33203125" bestFit="1" customWidth="1"/>
    <col min="5" max="5" width="27.33203125" bestFit="1" customWidth="1"/>
    <col min="7" max="7" width="36.88671875" bestFit="1" customWidth="1"/>
    <col min="9" max="9" width="3" bestFit="1" customWidth="1"/>
    <col min="11" max="11" width="4.77734375" bestFit="1" customWidth="1"/>
    <col min="13" max="13" width="8.109375" bestFit="1" customWidth="1"/>
    <col min="15" max="15" width="3.109375" bestFit="1" customWidth="1"/>
  </cols>
  <sheetData>
    <row r="1" spans="1:17" x14ac:dyDescent="0.3">
      <c r="A1" t="s">
        <v>632</v>
      </c>
      <c r="B1" t="s">
        <v>633</v>
      </c>
      <c r="C1" t="s">
        <v>634</v>
      </c>
      <c r="D1" t="s">
        <v>642</v>
      </c>
      <c r="E1" t="s">
        <v>21</v>
      </c>
      <c r="F1" t="s">
        <v>643</v>
      </c>
      <c r="G1" t="s">
        <v>22</v>
      </c>
      <c r="H1" t="s">
        <v>644</v>
      </c>
      <c r="I1" t="s">
        <v>635</v>
      </c>
      <c r="J1" t="s">
        <v>646</v>
      </c>
      <c r="K1" t="s">
        <v>636</v>
      </c>
      <c r="L1" t="s">
        <v>637</v>
      </c>
      <c r="M1" t="s">
        <v>638</v>
      </c>
      <c r="N1" t="s">
        <v>640</v>
      </c>
      <c r="O1" t="s">
        <v>639</v>
      </c>
      <c r="P1" t="s">
        <v>645</v>
      </c>
    </row>
    <row r="2" spans="1:17" hidden="1" x14ac:dyDescent="0.3">
      <c r="A2" s="2">
        <v>1</v>
      </c>
      <c r="B2" s="3" t="s">
        <v>23</v>
      </c>
      <c r="C2" s="4" t="s">
        <v>91</v>
      </c>
      <c r="D2" s="3">
        <v>1</v>
      </c>
      <c r="E2" s="5" t="s">
        <v>54</v>
      </c>
      <c r="F2" s="3">
        <v>10</v>
      </c>
      <c r="G2" s="5" t="s">
        <v>8</v>
      </c>
      <c r="H2" s="3"/>
      <c r="I2" s="5">
        <v>68</v>
      </c>
      <c r="J2" s="3">
        <v>50</v>
      </c>
      <c r="K2" s="5" t="s">
        <v>92</v>
      </c>
      <c r="L2" s="3" t="str">
        <f>MID(M2,3,1)</f>
        <v>M</v>
      </c>
      <c r="M2" s="5" t="s">
        <v>93</v>
      </c>
      <c r="N2" s="3" t="str">
        <f>MID(M2,1,3)</f>
        <v>ESM</v>
      </c>
      <c r="O2" s="2" t="s">
        <v>94</v>
      </c>
      <c r="P2" s="3">
        <f>+J2*F2*1.05</f>
        <v>525</v>
      </c>
      <c r="Q2" s="2"/>
    </row>
    <row r="3" spans="1:17" hidden="1" x14ac:dyDescent="0.3">
      <c r="A3" s="6">
        <v>2</v>
      </c>
      <c r="B3" s="3" t="s">
        <v>23</v>
      </c>
      <c r="C3" s="7" t="s">
        <v>95</v>
      </c>
      <c r="D3" s="3">
        <v>2</v>
      </c>
      <c r="E3" s="5" t="s">
        <v>65</v>
      </c>
      <c r="F3" s="3">
        <v>10</v>
      </c>
      <c r="G3" s="5" t="s">
        <v>8</v>
      </c>
      <c r="H3" s="3"/>
      <c r="I3" s="5">
        <v>68</v>
      </c>
      <c r="J3" s="3">
        <v>49</v>
      </c>
      <c r="K3" s="5" t="s">
        <v>92</v>
      </c>
      <c r="L3" s="3" t="str">
        <f t="shared" ref="L3:L66" si="0">MID(M3,3,1)</f>
        <v>M</v>
      </c>
      <c r="M3" s="5" t="s">
        <v>96</v>
      </c>
      <c r="N3" s="3" t="str">
        <f t="shared" ref="N3:N66" si="1">MID(M3,1,3)</f>
        <v>M3M</v>
      </c>
      <c r="O3" s="6" t="s">
        <v>94</v>
      </c>
      <c r="P3" s="3">
        <f t="shared" ref="P3:P66" si="2">+J3*F3*1.05</f>
        <v>514.5</v>
      </c>
      <c r="Q3" s="6"/>
    </row>
    <row r="4" spans="1:17" hidden="1" x14ac:dyDescent="0.3">
      <c r="A4" s="2">
        <v>3</v>
      </c>
      <c r="B4" s="3" t="s">
        <v>23</v>
      </c>
      <c r="C4" s="4" t="s">
        <v>97</v>
      </c>
      <c r="D4" s="3">
        <v>3</v>
      </c>
      <c r="E4" s="5" t="s">
        <v>70</v>
      </c>
      <c r="F4" s="3">
        <v>10</v>
      </c>
      <c r="G4" s="5" t="s">
        <v>8</v>
      </c>
      <c r="H4" s="3"/>
      <c r="I4" s="5">
        <v>68</v>
      </c>
      <c r="J4" s="3">
        <v>48</v>
      </c>
      <c r="K4" s="5" t="s">
        <v>92</v>
      </c>
      <c r="L4" s="3" t="str">
        <f t="shared" si="0"/>
        <v>M</v>
      </c>
      <c r="M4" s="5" t="s">
        <v>98</v>
      </c>
      <c r="N4" s="3" t="str">
        <f t="shared" si="1"/>
        <v>CAM</v>
      </c>
      <c r="O4" s="2" t="s">
        <v>99</v>
      </c>
      <c r="P4" s="3">
        <f t="shared" si="2"/>
        <v>504</v>
      </c>
      <c r="Q4" s="2"/>
    </row>
    <row r="5" spans="1:17" hidden="1" x14ac:dyDescent="0.3">
      <c r="A5" s="6">
        <v>4</v>
      </c>
      <c r="B5" s="3" t="s">
        <v>23</v>
      </c>
      <c r="C5" s="7" t="s">
        <v>100</v>
      </c>
      <c r="D5" s="3">
        <v>4</v>
      </c>
      <c r="E5" s="5" t="s">
        <v>16</v>
      </c>
      <c r="F5" s="3">
        <v>10</v>
      </c>
      <c r="G5" s="5" t="s">
        <v>8</v>
      </c>
      <c r="H5" s="3"/>
      <c r="I5" s="5">
        <v>68</v>
      </c>
      <c r="J5" s="3">
        <v>47</v>
      </c>
      <c r="K5" s="5" t="s">
        <v>92</v>
      </c>
      <c r="L5" s="3" t="str">
        <f t="shared" si="0"/>
        <v>M</v>
      </c>
      <c r="M5" s="5" t="s">
        <v>93</v>
      </c>
      <c r="N5" s="3" t="str">
        <f t="shared" si="1"/>
        <v>ESM</v>
      </c>
      <c r="O5" s="6" t="s">
        <v>99</v>
      </c>
      <c r="P5" s="3">
        <f t="shared" si="2"/>
        <v>493.5</v>
      </c>
      <c r="Q5" s="6"/>
    </row>
    <row r="6" spans="1:17" hidden="1" x14ac:dyDescent="0.3">
      <c r="A6" s="2">
        <v>5</v>
      </c>
      <c r="B6" s="3" t="s">
        <v>23</v>
      </c>
      <c r="C6" s="4" t="s">
        <v>101</v>
      </c>
      <c r="D6" s="3">
        <v>5</v>
      </c>
      <c r="E6" s="5" t="s">
        <v>102</v>
      </c>
      <c r="F6" s="3">
        <v>10</v>
      </c>
      <c r="G6" s="5" t="s">
        <v>8</v>
      </c>
      <c r="H6" s="3"/>
      <c r="I6" s="5">
        <v>68</v>
      </c>
      <c r="J6" s="3">
        <v>46</v>
      </c>
      <c r="K6" s="5" t="s">
        <v>92</v>
      </c>
      <c r="L6" s="3" t="str">
        <f t="shared" si="0"/>
        <v>M</v>
      </c>
      <c r="M6" s="5" t="s">
        <v>103</v>
      </c>
      <c r="N6" s="3" t="str">
        <f t="shared" si="1"/>
        <v>M3M</v>
      </c>
      <c r="O6" s="2" t="s">
        <v>104</v>
      </c>
      <c r="P6" s="3">
        <f t="shared" si="2"/>
        <v>483</v>
      </c>
      <c r="Q6" s="2"/>
    </row>
    <row r="7" spans="1:17" hidden="1" x14ac:dyDescent="0.3">
      <c r="A7" s="6">
        <v>6</v>
      </c>
      <c r="B7" s="3" t="s">
        <v>23</v>
      </c>
      <c r="C7" s="7" t="s">
        <v>105</v>
      </c>
      <c r="D7" s="3">
        <v>6</v>
      </c>
      <c r="E7" s="5" t="s">
        <v>0</v>
      </c>
      <c r="F7" s="3">
        <v>10</v>
      </c>
      <c r="G7" s="5" t="s">
        <v>1</v>
      </c>
      <c r="H7" s="3"/>
      <c r="I7" s="5">
        <v>10</v>
      </c>
      <c r="J7" s="3">
        <v>45</v>
      </c>
      <c r="K7" s="5" t="s">
        <v>92</v>
      </c>
      <c r="L7" s="3" t="str">
        <f t="shared" si="0"/>
        <v>M</v>
      </c>
      <c r="M7" s="5" t="s">
        <v>106</v>
      </c>
      <c r="N7" s="3" t="str">
        <f t="shared" si="1"/>
        <v>M4M</v>
      </c>
      <c r="O7" s="6" t="s">
        <v>104</v>
      </c>
      <c r="P7" s="3">
        <f t="shared" si="2"/>
        <v>472.5</v>
      </c>
      <c r="Q7" s="6"/>
    </row>
    <row r="8" spans="1:17" hidden="1" x14ac:dyDescent="0.3">
      <c r="A8" s="2">
        <v>7</v>
      </c>
      <c r="B8" s="3" t="s">
        <v>23</v>
      </c>
      <c r="C8" s="4" t="s">
        <v>107</v>
      </c>
      <c r="D8" s="3">
        <v>7</v>
      </c>
      <c r="E8" s="5" t="s">
        <v>57</v>
      </c>
      <c r="F8" s="3">
        <v>10</v>
      </c>
      <c r="G8" s="5" t="s">
        <v>71</v>
      </c>
      <c r="H8" s="3"/>
      <c r="I8" s="5">
        <v>57</v>
      </c>
      <c r="J8" s="3">
        <v>44</v>
      </c>
      <c r="K8" s="5" t="s">
        <v>92</v>
      </c>
      <c r="L8" s="3" t="str">
        <f t="shared" si="0"/>
        <v>M</v>
      </c>
      <c r="M8" s="5" t="s">
        <v>108</v>
      </c>
      <c r="N8" s="3" t="str">
        <f t="shared" si="1"/>
        <v>M4M</v>
      </c>
      <c r="O8" s="2" t="s">
        <v>104</v>
      </c>
      <c r="P8" s="3">
        <f t="shared" si="2"/>
        <v>462</v>
      </c>
      <c r="Q8" s="2"/>
    </row>
    <row r="9" spans="1:17" hidden="1" x14ac:dyDescent="0.3">
      <c r="A9" s="6">
        <v>8</v>
      </c>
      <c r="B9" s="3" t="s">
        <v>23</v>
      </c>
      <c r="C9" s="7" t="s">
        <v>109</v>
      </c>
      <c r="D9" s="3"/>
      <c r="E9" s="5" t="s">
        <v>110</v>
      </c>
      <c r="F9" s="3"/>
      <c r="G9" s="5" t="s">
        <v>111</v>
      </c>
      <c r="H9" s="3"/>
      <c r="I9" s="5">
        <v>91</v>
      </c>
      <c r="J9" s="3"/>
      <c r="K9" s="5" t="s">
        <v>112</v>
      </c>
      <c r="L9" s="3" t="str">
        <f t="shared" si="0"/>
        <v>M</v>
      </c>
      <c r="M9" s="5" t="s">
        <v>113</v>
      </c>
      <c r="N9" s="3" t="str">
        <f t="shared" si="1"/>
        <v>M1M</v>
      </c>
      <c r="O9" s="6" t="s">
        <v>104</v>
      </c>
      <c r="P9" s="3">
        <f t="shared" si="2"/>
        <v>0</v>
      </c>
      <c r="Q9" s="6"/>
    </row>
    <row r="10" spans="1:17" hidden="1" x14ac:dyDescent="0.3">
      <c r="A10" s="2">
        <v>9</v>
      </c>
      <c r="B10" s="3" t="s">
        <v>23</v>
      </c>
      <c r="C10" s="4" t="s">
        <v>114</v>
      </c>
      <c r="D10" s="3">
        <v>8</v>
      </c>
      <c r="E10" s="5" t="s">
        <v>58</v>
      </c>
      <c r="F10" s="3">
        <v>10</v>
      </c>
      <c r="G10" s="5" t="s">
        <v>8</v>
      </c>
      <c r="H10" s="3"/>
      <c r="I10" s="5">
        <v>68</v>
      </c>
      <c r="J10" s="3">
        <v>43</v>
      </c>
      <c r="K10" s="5" t="s">
        <v>92</v>
      </c>
      <c r="L10" s="3" t="str">
        <f t="shared" si="0"/>
        <v>M</v>
      </c>
      <c r="M10" s="5" t="s">
        <v>115</v>
      </c>
      <c r="N10" s="3" t="str">
        <f t="shared" si="1"/>
        <v>M5M</v>
      </c>
      <c r="O10" s="2" t="s">
        <v>104</v>
      </c>
      <c r="P10" s="3">
        <f t="shared" si="2"/>
        <v>451.5</v>
      </c>
      <c r="Q10" s="2"/>
    </row>
    <row r="11" spans="1:17" hidden="1" x14ac:dyDescent="0.3">
      <c r="A11" s="6">
        <v>10</v>
      </c>
      <c r="B11" s="3" t="s">
        <v>23</v>
      </c>
      <c r="C11" s="7" t="s">
        <v>116</v>
      </c>
      <c r="D11" s="3">
        <v>9</v>
      </c>
      <c r="E11" s="5" t="s">
        <v>56</v>
      </c>
      <c r="F11" s="3">
        <v>10</v>
      </c>
      <c r="G11" s="5" t="s">
        <v>8</v>
      </c>
      <c r="H11" s="3"/>
      <c r="I11" s="5">
        <v>68</v>
      </c>
      <c r="J11" s="3">
        <v>42</v>
      </c>
      <c r="K11" s="5" t="s">
        <v>92</v>
      </c>
      <c r="L11" s="3" t="str">
        <f t="shared" si="0"/>
        <v>M</v>
      </c>
      <c r="M11" s="5" t="s">
        <v>117</v>
      </c>
      <c r="N11" s="3" t="str">
        <f t="shared" si="1"/>
        <v>M4M</v>
      </c>
      <c r="O11" s="6" t="s">
        <v>118</v>
      </c>
      <c r="P11" s="3">
        <f t="shared" si="2"/>
        <v>441</v>
      </c>
      <c r="Q11" s="6"/>
    </row>
    <row r="12" spans="1:17" hidden="1" x14ac:dyDescent="0.3">
      <c r="A12" s="2">
        <v>11</v>
      </c>
      <c r="B12" s="3" t="s">
        <v>23</v>
      </c>
      <c r="C12" s="4" t="s">
        <v>119</v>
      </c>
      <c r="D12" s="3"/>
      <c r="E12" s="5" t="s">
        <v>120</v>
      </c>
      <c r="F12" s="3"/>
      <c r="G12" s="5" t="s">
        <v>121</v>
      </c>
      <c r="H12" s="3"/>
      <c r="I12" s="5">
        <v>91</v>
      </c>
      <c r="J12" s="3"/>
      <c r="K12" s="5" t="s">
        <v>112</v>
      </c>
      <c r="L12" s="3" t="str">
        <f t="shared" si="0"/>
        <v>M</v>
      </c>
      <c r="M12" s="5" t="s">
        <v>122</v>
      </c>
      <c r="N12" s="3" t="str">
        <f t="shared" si="1"/>
        <v>M2M</v>
      </c>
      <c r="O12" s="2" t="s">
        <v>118</v>
      </c>
      <c r="P12" s="3">
        <f t="shared" si="2"/>
        <v>0</v>
      </c>
      <c r="Q12" s="2"/>
    </row>
    <row r="13" spans="1:17" x14ac:dyDescent="0.3">
      <c r="A13" s="6">
        <v>12</v>
      </c>
      <c r="B13" s="3" t="s">
        <v>23</v>
      </c>
      <c r="C13" s="7" t="s">
        <v>123</v>
      </c>
      <c r="D13" s="3">
        <v>1</v>
      </c>
      <c r="E13" s="5" t="s">
        <v>9</v>
      </c>
      <c r="F13" s="3">
        <v>10</v>
      </c>
      <c r="G13" s="5" t="s">
        <v>8</v>
      </c>
      <c r="H13" s="3"/>
      <c r="I13" s="5">
        <v>68</v>
      </c>
      <c r="J13" s="3">
        <v>50</v>
      </c>
      <c r="K13" s="5" t="s">
        <v>92</v>
      </c>
      <c r="L13" s="3" t="str">
        <f t="shared" si="0"/>
        <v>F</v>
      </c>
      <c r="M13" s="5" t="s">
        <v>124</v>
      </c>
      <c r="N13" s="3" t="str">
        <f t="shared" si="1"/>
        <v>M5F</v>
      </c>
      <c r="O13" s="6" t="s">
        <v>94</v>
      </c>
      <c r="P13" s="3">
        <f t="shared" si="2"/>
        <v>525</v>
      </c>
      <c r="Q13" s="6"/>
    </row>
    <row r="14" spans="1:17" hidden="1" x14ac:dyDescent="0.3">
      <c r="A14" s="2">
        <v>13</v>
      </c>
      <c r="B14" s="3" t="s">
        <v>23</v>
      </c>
      <c r="C14" s="4" t="s">
        <v>125</v>
      </c>
      <c r="D14" s="3"/>
      <c r="E14" s="5" t="s">
        <v>126</v>
      </c>
      <c r="F14" s="3"/>
      <c r="G14" s="5" t="s">
        <v>127</v>
      </c>
      <c r="H14" s="3"/>
      <c r="I14" s="5">
        <v>69</v>
      </c>
      <c r="J14" s="3"/>
      <c r="K14" s="5" t="s">
        <v>128</v>
      </c>
      <c r="L14" s="3" t="str">
        <f t="shared" si="0"/>
        <v>M</v>
      </c>
      <c r="M14" s="5" t="s">
        <v>103</v>
      </c>
      <c r="N14" s="3" t="str">
        <f t="shared" si="1"/>
        <v>M3M</v>
      </c>
      <c r="O14" s="2" t="s">
        <v>129</v>
      </c>
      <c r="P14" s="3">
        <f t="shared" si="2"/>
        <v>0</v>
      </c>
      <c r="Q14" s="2"/>
    </row>
    <row r="15" spans="1:17" hidden="1" x14ac:dyDescent="0.3">
      <c r="A15" s="6">
        <v>14</v>
      </c>
      <c r="B15" s="3" t="s">
        <v>23</v>
      </c>
      <c r="C15" s="7" t="s">
        <v>130</v>
      </c>
      <c r="D15" s="3"/>
      <c r="E15" s="5" t="s">
        <v>131</v>
      </c>
      <c r="F15" s="3"/>
      <c r="G15" s="5" t="s">
        <v>132</v>
      </c>
      <c r="H15" s="3"/>
      <c r="I15" s="5">
        <v>77</v>
      </c>
      <c r="J15" s="3"/>
      <c r="K15" s="5" t="s">
        <v>112</v>
      </c>
      <c r="L15" s="3" t="str">
        <f t="shared" si="0"/>
        <v>M</v>
      </c>
      <c r="M15" s="5" t="s">
        <v>133</v>
      </c>
      <c r="N15" s="3" t="str">
        <f t="shared" si="1"/>
        <v>M3M</v>
      </c>
      <c r="O15" s="6" t="s">
        <v>129</v>
      </c>
      <c r="P15" s="3">
        <f t="shared" si="2"/>
        <v>0</v>
      </c>
      <c r="Q15" s="6"/>
    </row>
    <row r="16" spans="1:17" hidden="1" x14ac:dyDescent="0.3">
      <c r="A16" s="2">
        <v>15</v>
      </c>
      <c r="B16" s="3" t="s">
        <v>23</v>
      </c>
      <c r="C16" s="4" t="s">
        <v>134</v>
      </c>
      <c r="D16" s="3"/>
      <c r="E16" s="5" t="s">
        <v>135</v>
      </c>
      <c r="F16" s="3"/>
      <c r="G16" s="5" t="s">
        <v>136</v>
      </c>
      <c r="H16" s="3"/>
      <c r="I16" s="5">
        <v>91</v>
      </c>
      <c r="J16" s="3"/>
      <c r="K16" s="5" t="s">
        <v>112</v>
      </c>
      <c r="L16" s="3" t="str">
        <f t="shared" si="0"/>
        <v>M</v>
      </c>
      <c r="M16" s="5" t="s">
        <v>137</v>
      </c>
      <c r="N16" s="3" t="str">
        <f t="shared" si="1"/>
        <v>M3M</v>
      </c>
      <c r="O16" s="2" t="s">
        <v>138</v>
      </c>
      <c r="P16" s="3">
        <f t="shared" si="2"/>
        <v>0</v>
      </c>
      <c r="Q16" s="2"/>
    </row>
    <row r="17" spans="1:17" x14ac:dyDescent="0.3">
      <c r="A17" s="6">
        <v>16</v>
      </c>
      <c r="B17" s="3" t="s">
        <v>23</v>
      </c>
      <c r="C17" s="7" t="s">
        <v>139</v>
      </c>
      <c r="D17" s="3">
        <v>2</v>
      </c>
      <c r="E17" s="5" t="s">
        <v>38</v>
      </c>
      <c r="F17" s="3">
        <v>10</v>
      </c>
      <c r="G17" s="5" t="s">
        <v>8</v>
      </c>
      <c r="H17" s="3"/>
      <c r="I17" s="5">
        <v>68</v>
      </c>
      <c r="J17" s="3">
        <v>49</v>
      </c>
      <c r="K17" s="5" t="s">
        <v>92</v>
      </c>
      <c r="L17" s="3" t="str">
        <f t="shared" si="0"/>
        <v>F</v>
      </c>
      <c r="M17" s="5" t="s">
        <v>140</v>
      </c>
      <c r="N17" s="3" t="str">
        <f t="shared" si="1"/>
        <v>M3F</v>
      </c>
      <c r="O17" s="6" t="s">
        <v>99</v>
      </c>
      <c r="P17" s="3">
        <f t="shared" si="2"/>
        <v>514.5</v>
      </c>
      <c r="Q17" s="6"/>
    </row>
    <row r="18" spans="1:17" hidden="1" x14ac:dyDescent="0.3">
      <c r="A18" s="2">
        <v>17</v>
      </c>
      <c r="B18" s="3" t="s">
        <v>23</v>
      </c>
      <c r="C18" s="4" t="s">
        <v>141</v>
      </c>
      <c r="D18" s="3"/>
      <c r="E18" s="5" t="s">
        <v>142</v>
      </c>
      <c r="F18" s="3"/>
      <c r="G18" s="5" t="s">
        <v>132</v>
      </c>
      <c r="H18" s="3"/>
      <c r="I18" s="5">
        <v>77</v>
      </c>
      <c r="J18" s="3"/>
      <c r="K18" s="5" t="s">
        <v>112</v>
      </c>
      <c r="L18" s="3" t="str">
        <f t="shared" si="0"/>
        <v>M</v>
      </c>
      <c r="M18" s="5" t="s">
        <v>143</v>
      </c>
      <c r="N18" s="3" t="str">
        <f t="shared" si="1"/>
        <v>M2M</v>
      </c>
      <c r="O18" s="2" t="s">
        <v>138</v>
      </c>
      <c r="P18" s="3">
        <f t="shared" si="2"/>
        <v>0</v>
      </c>
      <c r="Q18" s="2"/>
    </row>
    <row r="19" spans="1:17" hidden="1" x14ac:dyDescent="0.3">
      <c r="A19" s="6">
        <v>18</v>
      </c>
      <c r="B19" s="3" t="s">
        <v>23</v>
      </c>
      <c r="C19" s="7" t="s">
        <v>144</v>
      </c>
      <c r="D19" s="3"/>
      <c r="E19" s="5" t="s">
        <v>145</v>
      </c>
      <c r="F19" s="3"/>
      <c r="G19" s="5" t="s">
        <v>121</v>
      </c>
      <c r="H19" s="3"/>
      <c r="I19" s="5">
        <v>91</v>
      </c>
      <c r="J19" s="3"/>
      <c r="K19" s="5" t="s">
        <v>112</v>
      </c>
      <c r="L19" s="3" t="str">
        <f t="shared" si="0"/>
        <v>M</v>
      </c>
      <c r="M19" s="5" t="s">
        <v>146</v>
      </c>
      <c r="N19" s="3" t="str">
        <f t="shared" si="1"/>
        <v>M5M</v>
      </c>
      <c r="O19" s="6" t="s">
        <v>138</v>
      </c>
      <c r="P19" s="3">
        <f t="shared" si="2"/>
        <v>0</v>
      </c>
      <c r="Q19" s="6"/>
    </row>
    <row r="20" spans="1:17" hidden="1" x14ac:dyDescent="0.3">
      <c r="A20" s="2">
        <v>19</v>
      </c>
      <c r="B20" s="3" t="s">
        <v>23</v>
      </c>
      <c r="C20" s="4" t="s">
        <v>147</v>
      </c>
      <c r="D20" s="3"/>
      <c r="E20" s="5" t="s">
        <v>148</v>
      </c>
      <c r="F20" s="3"/>
      <c r="G20" s="5" t="s">
        <v>121</v>
      </c>
      <c r="H20" s="3"/>
      <c r="I20" s="5">
        <v>91</v>
      </c>
      <c r="J20" s="3"/>
      <c r="K20" s="5" t="s">
        <v>112</v>
      </c>
      <c r="L20" s="3" t="str">
        <f t="shared" si="0"/>
        <v>F</v>
      </c>
      <c r="M20" s="5" t="s">
        <v>149</v>
      </c>
      <c r="N20" s="3" t="str">
        <f t="shared" si="1"/>
        <v>M4F</v>
      </c>
      <c r="O20" s="2" t="s">
        <v>104</v>
      </c>
      <c r="P20" s="3">
        <f t="shared" si="2"/>
        <v>0</v>
      </c>
      <c r="Q20" s="2"/>
    </row>
    <row r="21" spans="1:17" hidden="1" x14ac:dyDescent="0.3">
      <c r="A21" s="6">
        <v>20</v>
      </c>
      <c r="B21" s="3" t="s">
        <v>23</v>
      </c>
      <c r="C21" s="7" t="s">
        <v>150</v>
      </c>
      <c r="D21" s="3"/>
      <c r="E21" s="5" t="s">
        <v>151</v>
      </c>
      <c r="F21" s="3"/>
      <c r="G21" s="5" t="s">
        <v>152</v>
      </c>
      <c r="H21" s="3"/>
      <c r="I21" s="5">
        <v>90</v>
      </c>
      <c r="J21" s="3"/>
      <c r="K21" s="5" t="s">
        <v>153</v>
      </c>
      <c r="L21" s="3" t="str">
        <f t="shared" si="0"/>
        <v>M</v>
      </c>
      <c r="M21" s="5" t="s">
        <v>154</v>
      </c>
      <c r="N21" s="3" t="str">
        <f t="shared" si="1"/>
        <v>M5M</v>
      </c>
      <c r="O21" s="6" t="s">
        <v>138</v>
      </c>
      <c r="P21" s="3">
        <f t="shared" si="2"/>
        <v>0</v>
      </c>
      <c r="Q21" s="6"/>
    </row>
    <row r="22" spans="1:17" hidden="1" x14ac:dyDescent="0.3">
      <c r="A22" s="2">
        <v>21</v>
      </c>
      <c r="B22" s="3" t="s">
        <v>23</v>
      </c>
      <c r="C22" s="4" t="s">
        <v>155</v>
      </c>
      <c r="D22" s="3">
        <v>10</v>
      </c>
      <c r="E22" s="5" t="s">
        <v>18</v>
      </c>
      <c r="F22" s="3">
        <v>10</v>
      </c>
      <c r="G22" s="5" t="s">
        <v>32</v>
      </c>
      <c r="H22" s="3"/>
      <c r="I22" s="5">
        <v>57</v>
      </c>
      <c r="J22" s="3">
        <v>41</v>
      </c>
      <c r="K22" s="5" t="s">
        <v>92</v>
      </c>
      <c r="L22" s="3" t="str">
        <f t="shared" si="0"/>
        <v>M</v>
      </c>
      <c r="M22" s="5" t="s">
        <v>137</v>
      </c>
      <c r="N22" s="3" t="str">
        <f t="shared" si="1"/>
        <v>M3M</v>
      </c>
      <c r="O22" s="2" t="s">
        <v>156</v>
      </c>
      <c r="P22" s="3">
        <f t="shared" si="2"/>
        <v>430.5</v>
      </c>
      <c r="Q22" s="2"/>
    </row>
    <row r="23" spans="1:17" hidden="1" x14ac:dyDescent="0.3">
      <c r="A23" s="6">
        <v>22</v>
      </c>
      <c r="B23" s="3" t="s">
        <v>23</v>
      </c>
      <c r="C23" s="7" t="s">
        <v>157</v>
      </c>
      <c r="D23" s="3">
        <v>11</v>
      </c>
      <c r="E23" s="5" t="s">
        <v>158</v>
      </c>
      <c r="F23" s="3">
        <v>10</v>
      </c>
      <c r="G23" s="5" t="s">
        <v>4</v>
      </c>
      <c r="H23" s="3"/>
      <c r="I23" s="5">
        <v>10</v>
      </c>
      <c r="J23" s="3">
        <v>40</v>
      </c>
      <c r="K23" s="5" t="s">
        <v>92</v>
      </c>
      <c r="L23" s="3" t="str">
        <f t="shared" si="0"/>
        <v>M</v>
      </c>
      <c r="M23" s="5" t="s">
        <v>159</v>
      </c>
      <c r="N23" s="3" t="str">
        <f t="shared" si="1"/>
        <v>M4M</v>
      </c>
      <c r="O23" s="6" t="s">
        <v>156</v>
      </c>
      <c r="P23" s="3">
        <f t="shared" si="2"/>
        <v>420</v>
      </c>
      <c r="Q23" s="6"/>
    </row>
    <row r="24" spans="1:17" x14ac:dyDescent="0.3">
      <c r="A24" s="2">
        <v>23</v>
      </c>
      <c r="B24" s="3" t="s">
        <v>23</v>
      </c>
      <c r="C24" s="4" t="s">
        <v>160</v>
      </c>
      <c r="D24" s="3">
        <v>3</v>
      </c>
      <c r="E24" s="5" t="s">
        <v>74</v>
      </c>
      <c r="F24" s="3">
        <v>10</v>
      </c>
      <c r="G24" s="5" t="s">
        <v>8</v>
      </c>
      <c r="H24" s="3"/>
      <c r="I24" s="5">
        <v>68</v>
      </c>
      <c r="J24" s="3">
        <v>48</v>
      </c>
      <c r="K24" s="5" t="s">
        <v>92</v>
      </c>
      <c r="L24" s="3" t="str">
        <f t="shared" si="0"/>
        <v>F</v>
      </c>
      <c r="M24" s="5" t="s">
        <v>161</v>
      </c>
      <c r="N24" s="3" t="str">
        <f t="shared" si="1"/>
        <v>CAF</v>
      </c>
      <c r="O24" s="2" t="s">
        <v>118</v>
      </c>
      <c r="P24" s="3">
        <f t="shared" si="2"/>
        <v>504</v>
      </c>
      <c r="Q24" s="2"/>
    </row>
    <row r="25" spans="1:17" hidden="1" x14ac:dyDescent="0.3">
      <c r="A25" s="6">
        <v>24</v>
      </c>
      <c r="B25" s="3" t="s">
        <v>23</v>
      </c>
      <c r="C25" s="7" t="s">
        <v>160</v>
      </c>
      <c r="D25" s="3">
        <v>12</v>
      </c>
      <c r="E25" s="5" t="s">
        <v>59</v>
      </c>
      <c r="F25" s="3">
        <v>10</v>
      </c>
      <c r="G25" s="5" t="s">
        <v>8</v>
      </c>
      <c r="H25" s="3"/>
      <c r="I25" s="5">
        <v>68</v>
      </c>
      <c r="J25" s="3">
        <v>39</v>
      </c>
      <c r="K25" s="5" t="s">
        <v>92</v>
      </c>
      <c r="L25" s="3" t="str">
        <f t="shared" si="0"/>
        <v>M</v>
      </c>
      <c r="M25" s="5" t="s">
        <v>162</v>
      </c>
      <c r="N25" s="3" t="str">
        <f t="shared" si="1"/>
        <v>M6M</v>
      </c>
      <c r="O25" s="6" t="s">
        <v>156</v>
      </c>
      <c r="P25" s="3">
        <f t="shared" si="2"/>
        <v>409.5</v>
      </c>
      <c r="Q25" s="6"/>
    </row>
    <row r="26" spans="1:17" hidden="1" x14ac:dyDescent="0.3">
      <c r="A26" s="2">
        <v>25</v>
      </c>
      <c r="B26" s="3" t="s">
        <v>23</v>
      </c>
      <c r="C26" s="4" t="s">
        <v>163</v>
      </c>
      <c r="D26" s="3"/>
      <c r="E26" s="5" t="s">
        <v>164</v>
      </c>
      <c r="F26" s="3"/>
      <c r="G26" s="5" t="s">
        <v>121</v>
      </c>
      <c r="H26" s="3"/>
      <c r="I26" s="5">
        <v>91</v>
      </c>
      <c r="J26" s="3"/>
      <c r="K26" s="5" t="s">
        <v>112</v>
      </c>
      <c r="L26" s="3" t="str">
        <f t="shared" si="0"/>
        <v>M</v>
      </c>
      <c r="M26" s="5" t="s">
        <v>165</v>
      </c>
      <c r="N26" s="3" t="str">
        <f t="shared" si="1"/>
        <v>M2M</v>
      </c>
      <c r="O26" s="2" t="s">
        <v>156</v>
      </c>
      <c r="P26" s="3">
        <f t="shared" si="2"/>
        <v>0</v>
      </c>
      <c r="Q26" s="2"/>
    </row>
    <row r="27" spans="1:17" hidden="1" x14ac:dyDescent="0.3">
      <c r="A27" s="6">
        <v>26</v>
      </c>
      <c r="B27" s="3" t="s">
        <v>23</v>
      </c>
      <c r="C27" s="7" t="s">
        <v>166</v>
      </c>
      <c r="D27" s="3"/>
      <c r="E27" s="5" t="s">
        <v>167</v>
      </c>
      <c r="F27" s="3"/>
      <c r="G27" s="5" t="s">
        <v>121</v>
      </c>
      <c r="H27" s="3"/>
      <c r="I27" s="5">
        <v>91</v>
      </c>
      <c r="J27" s="3"/>
      <c r="K27" s="5" t="s">
        <v>112</v>
      </c>
      <c r="L27" s="3" t="str">
        <f t="shared" si="0"/>
        <v>F</v>
      </c>
      <c r="M27" s="5" t="s">
        <v>168</v>
      </c>
      <c r="N27" s="3" t="str">
        <f t="shared" si="1"/>
        <v>M2F</v>
      </c>
      <c r="O27" s="6" t="s">
        <v>118</v>
      </c>
      <c r="P27" s="3">
        <f t="shared" si="2"/>
        <v>0</v>
      </c>
      <c r="Q27" s="6"/>
    </row>
    <row r="28" spans="1:17" hidden="1" x14ac:dyDescent="0.3">
      <c r="A28" s="2">
        <v>27</v>
      </c>
      <c r="B28" s="3" t="s">
        <v>23</v>
      </c>
      <c r="C28" s="4" t="s">
        <v>169</v>
      </c>
      <c r="D28" s="3">
        <v>13</v>
      </c>
      <c r="E28" s="5" t="s">
        <v>170</v>
      </c>
      <c r="F28" s="3">
        <v>10</v>
      </c>
      <c r="G28" s="5" t="s">
        <v>171</v>
      </c>
      <c r="H28" s="3"/>
      <c r="I28" s="5">
        <v>54</v>
      </c>
      <c r="J28" s="3">
        <v>38</v>
      </c>
      <c r="K28" s="5" t="s">
        <v>92</v>
      </c>
      <c r="L28" s="3" t="str">
        <f t="shared" si="0"/>
        <v>M</v>
      </c>
      <c r="M28" s="5" t="s">
        <v>172</v>
      </c>
      <c r="N28" s="3" t="str">
        <f t="shared" si="1"/>
        <v>M3M</v>
      </c>
      <c r="O28" s="2" t="s">
        <v>156</v>
      </c>
      <c r="P28" s="3">
        <f t="shared" si="2"/>
        <v>399</v>
      </c>
      <c r="Q28" s="2"/>
    </row>
    <row r="29" spans="1:17" hidden="1" x14ac:dyDescent="0.3">
      <c r="A29" s="6">
        <v>28</v>
      </c>
      <c r="B29" s="3" t="s">
        <v>23</v>
      </c>
      <c r="C29" s="7" t="s">
        <v>173</v>
      </c>
      <c r="D29" s="3"/>
      <c r="E29" s="5" t="s">
        <v>174</v>
      </c>
      <c r="F29" s="3"/>
      <c r="G29" s="5" t="s">
        <v>132</v>
      </c>
      <c r="H29" s="3"/>
      <c r="I29" s="5">
        <v>77</v>
      </c>
      <c r="J29" s="3"/>
      <c r="K29" s="5" t="s">
        <v>112</v>
      </c>
      <c r="L29" s="3" t="str">
        <f t="shared" si="0"/>
        <v>M</v>
      </c>
      <c r="M29" s="5" t="s">
        <v>175</v>
      </c>
      <c r="N29" s="3" t="str">
        <f t="shared" si="1"/>
        <v>M6M</v>
      </c>
      <c r="O29" s="6" t="s">
        <v>156</v>
      </c>
      <c r="P29" s="3">
        <f t="shared" si="2"/>
        <v>0</v>
      </c>
      <c r="Q29" s="6"/>
    </row>
    <row r="30" spans="1:17" hidden="1" x14ac:dyDescent="0.3">
      <c r="A30" s="2">
        <v>29</v>
      </c>
      <c r="B30" s="3" t="s">
        <v>23</v>
      </c>
      <c r="C30" s="4" t="s">
        <v>176</v>
      </c>
      <c r="D30" s="3">
        <v>14</v>
      </c>
      <c r="E30" s="5" t="s">
        <v>10</v>
      </c>
      <c r="F30" s="3">
        <v>10</v>
      </c>
      <c r="G30" s="5" t="s">
        <v>4</v>
      </c>
      <c r="H30" s="3"/>
      <c r="I30" s="5">
        <v>10</v>
      </c>
      <c r="J30" s="3">
        <v>37</v>
      </c>
      <c r="K30" s="5" t="s">
        <v>92</v>
      </c>
      <c r="L30" s="3" t="str">
        <f t="shared" si="0"/>
        <v>M</v>
      </c>
      <c r="M30" s="5" t="s">
        <v>177</v>
      </c>
      <c r="N30" s="3" t="str">
        <f t="shared" si="1"/>
        <v>M6M</v>
      </c>
      <c r="O30" s="2" t="s">
        <v>156</v>
      </c>
      <c r="P30" s="3">
        <f t="shared" si="2"/>
        <v>388.5</v>
      </c>
      <c r="Q30" s="2"/>
    </row>
    <row r="31" spans="1:17" hidden="1" x14ac:dyDescent="0.3">
      <c r="A31" s="6">
        <v>30</v>
      </c>
      <c r="B31" s="3" t="s">
        <v>23</v>
      </c>
      <c r="C31" s="7" t="s">
        <v>178</v>
      </c>
      <c r="D31" s="3"/>
      <c r="E31" s="5" t="s">
        <v>179</v>
      </c>
      <c r="F31" s="3"/>
      <c r="G31" s="5" t="s">
        <v>180</v>
      </c>
      <c r="H31" s="3"/>
      <c r="I31" s="5">
        <v>89</v>
      </c>
      <c r="J31" s="3"/>
      <c r="K31" s="5" t="s">
        <v>153</v>
      </c>
      <c r="L31" s="3" t="str">
        <f t="shared" si="0"/>
        <v>M</v>
      </c>
      <c r="M31" s="5" t="s">
        <v>115</v>
      </c>
      <c r="N31" s="3" t="str">
        <f t="shared" si="1"/>
        <v>M5M</v>
      </c>
      <c r="O31" s="6" t="s">
        <v>156</v>
      </c>
      <c r="P31" s="3">
        <f t="shared" si="2"/>
        <v>0</v>
      </c>
      <c r="Q31" s="6"/>
    </row>
    <row r="32" spans="1:17" x14ac:dyDescent="0.3">
      <c r="A32" s="2">
        <v>31</v>
      </c>
      <c r="B32" s="3" t="s">
        <v>23</v>
      </c>
      <c r="C32" s="4" t="s">
        <v>181</v>
      </c>
      <c r="D32" s="3">
        <v>4</v>
      </c>
      <c r="E32" s="5" t="s">
        <v>47</v>
      </c>
      <c r="F32" s="3">
        <v>10</v>
      </c>
      <c r="G32" s="5" t="s">
        <v>72</v>
      </c>
      <c r="H32" s="3"/>
      <c r="I32" s="5">
        <v>54</v>
      </c>
      <c r="J32" s="3">
        <v>47</v>
      </c>
      <c r="K32" s="5" t="s">
        <v>92</v>
      </c>
      <c r="L32" s="3" t="str">
        <f t="shared" si="0"/>
        <v>F</v>
      </c>
      <c r="M32" s="5" t="s">
        <v>182</v>
      </c>
      <c r="N32" s="3" t="str">
        <f t="shared" si="1"/>
        <v>M2F</v>
      </c>
      <c r="O32" s="2" t="s">
        <v>183</v>
      </c>
      <c r="P32" s="3">
        <f t="shared" si="2"/>
        <v>493.5</v>
      </c>
      <c r="Q32" s="2"/>
    </row>
    <row r="33" spans="1:17" hidden="1" x14ac:dyDescent="0.3">
      <c r="A33" s="6">
        <v>32</v>
      </c>
      <c r="B33" s="3" t="s">
        <v>23</v>
      </c>
      <c r="C33" s="7" t="s">
        <v>184</v>
      </c>
      <c r="D33" s="3"/>
      <c r="E33" s="5" t="s">
        <v>185</v>
      </c>
      <c r="F33" s="3"/>
      <c r="G33" s="5" t="s">
        <v>132</v>
      </c>
      <c r="H33" s="3"/>
      <c r="I33" s="5">
        <v>77</v>
      </c>
      <c r="J33" s="3"/>
      <c r="K33" s="5" t="s">
        <v>112</v>
      </c>
      <c r="L33" s="3" t="str">
        <f t="shared" si="0"/>
        <v>F</v>
      </c>
      <c r="M33" s="5" t="s">
        <v>182</v>
      </c>
      <c r="N33" s="3" t="str">
        <f t="shared" si="1"/>
        <v>M2F</v>
      </c>
      <c r="O33" s="6" t="s">
        <v>183</v>
      </c>
      <c r="P33" s="3">
        <f t="shared" si="2"/>
        <v>0</v>
      </c>
      <c r="Q33" s="6"/>
    </row>
    <row r="34" spans="1:17" hidden="1" x14ac:dyDescent="0.3">
      <c r="A34" s="2">
        <v>33</v>
      </c>
      <c r="B34" s="3" t="s">
        <v>23</v>
      </c>
      <c r="C34" s="4" t="s">
        <v>186</v>
      </c>
      <c r="D34" s="3"/>
      <c r="E34" s="5" t="s">
        <v>187</v>
      </c>
      <c r="F34" s="3"/>
      <c r="G34" s="5" t="s">
        <v>152</v>
      </c>
      <c r="H34" s="3"/>
      <c r="I34" s="5">
        <v>90</v>
      </c>
      <c r="J34" s="3"/>
      <c r="K34" s="5" t="s">
        <v>153</v>
      </c>
      <c r="L34" s="3" t="str">
        <f t="shared" si="0"/>
        <v>M</v>
      </c>
      <c r="M34" s="5" t="s">
        <v>146</v>
      </c>
      <c r="N34" s="3" t="str">
        <f t="shared" si="1"/>
        <v>M5M</v>
      </c>
      <c r="O34" s="2" t="s">
        <v>188</v>
      </c>
      <c r="P34" s="3">
        <f t="shared" si="2"/>
        <v>0</v>
      </c>
      <c r="Q34" s="2"/>
    </row>
    <row r="35" spans="1:17" hidden="1" x14ac:dyDescent="0.3">
      <c r="A35" s="6">
        <v>34</v>
      </c>
      <c r="B35" s="3" t="s">
        <v>23</v>
      </c>
      <c r="C35" s="7" t="s">
        <v>189</v>
      </c>
      <c r="D35" s="3">
        <v>15</v>
      </c>
      <c r="E35" s="5" t="s">
        <v>17</v>
      </c>
      <c r="F35" s="3">
        <v>10</v>
      </c>
      <c r="G35" s="5" t="s">
        <v>32</v>
      </c>
      <c r="H35" s="3"/>
      <c r="I35" s="5">
        <v>57</v>
      </c>
      <c r="J35" s="3">
        <v>36</v>
      </c>
      <c r="K35" s="5" t="s">
        <v>92</v>
      </c>
      <c r="L35" s="3" t="str">
        <f t="shared" si="0"/>
        <v>M</v>
      </c>
      <c r="M35" s="5" t="s">
        <v>162</v>
      </c>
      <c r="N35" s="3" t="str">
        <f t="shared" si="1"/>
        <v>M6M</v>
      </c>
      <c r="O35" s="6" t="s">
        <v>188</v>
      </c>
      <c r="P35" s="3">
        <f t="shared" si="2"/>
        <v>378</v>
      </c>
      <c r="Q35" s="6"/>
    </row>
    <row r="36" spans="1:17" hidden="1" x14ac:dyDescent="0.3">
      <c r="A36" s="2">
        <v>35</v>
      </c>
      <c r="B36" s="3" t="s">
        <v>23</v>
      </c>
      <c r="C36" s="4" t="s">
        <v>190</v>
      </c>
      <c r="D36" s="3">
        <v>16</v>
      </c>
      <c r="E36" s="5" t="s">
        <v>60</v>
      </c>
      <c r="F36" s="3">
        <v>10</v>
      </c>
      <c r="G36" s="5" t="s">
        <v>72</v>
      </c>
      <c r="H36" s="3"/>
      <c r="I36" s="5">
        <v>54</v>
      </c>
      <c r="J36" s="3">
        <v>35</v>
      </c>
      <c r="K36" s="5" t="s">
        <v>92</v>
      </c>
      <c r="L36" s="3" t="str">
        <f t="shared" si="0"/>
        <v>M</v>
      </c>
      <c r="M36" s="5" t="s">
        <v>162</v>
      </c>
      <c r="N36" s="3" t="str">
        <f t="shared" si="1"/>
        <v>M6M</v>
      </c>
      <c r="O36" s="2" t="s">
        <v>188</v>
      </c>
      <c r="P36" s="3">
        <f t="shared" si="2"/>
        <v>367.5</v>
      </c>
      <c r="Q36" s="2"/>
    </row>
    <row r="37" spans="1:17" x14ac:dyDescent="0.3">
      <c r="A37" s="6">
        <v>36</v>
      </c>
      <c r="B37" s="3" t="s">
        <v>23</v>
      </c>
      <c r="C37" s="7" t="s">
        <v>191</v>
      </c>
      <c r="D37" s="3">
        <v>5</v>
      </c>
      <c r="E37" s="5" t="s">
        <v>19</v>
      </c>
      <c r="F37" s="3">
        <v>10</v>
      </c>
      <c r="G37" s="5" t="s">
        <v>8</v>
      </c>
      <c r="H37" s="3"/>
      <c r="I37" s="5">
        <v>68</v>
      </c>
      <c r="J37" s="3">
        <v>46</v>
      </c>
      <c r="K37" s="5" t="s">
        <v>92</v>
      </c>
      <c r="L37" s="3" t="str">
        <f t="shared" si="0"/>
        <v>F</v>
      </c>
      <c r="M37" s="5" t="s">
        <v>168</v>
      </c>
      <c r="N37" s="3" t="str">
        <f t="shared" si="1"/>
        <v>M2F</v>
      </c>
      <c r="O37" s="6" t="s">
        <v>183</v>
      </c>
      <c r="P37" s="3">
        <f t="shared" si="2"/>
        <v>483</v>
      </c>
      <c r="Q37" s="6"/>
    </row>
    <row r="38" spans="1:17" hidden="1" x14ac:dyDescent="0.3">
      <c r="A38" s="2">
        <v>37</v>
      </c>
      <c r="B38" s="3" t="s">
        <v>23</v>
      </c>
      <c r="C38" s="4" t="s">
        <v>192</v>
      </c>
      <c r="D38" s="3">
        <v>17</v>
      </c>
      <c r="E38" s="5" t="s">
        <v>193</v>
      </c>
      <c r="F38" s="3">
        <v>10</v>
      </c>
      <c r="G38" s="5" t="s">
        <v>8</v>
      </c>
      <c r="H38" s="3"/>
      <c r="I38" s="5">
        <v>68</v>
      </c>
      <c r="J38" s="3">
        <v>34</v>
      </c>
      <c r="K38" s="5" t="s">
        <v>92</v>
      </c>
      <c r="L38" s="3" t="str">
        <f t="shared" si="0"/>
        <v>M</v>
      </c>
      <c r="M38" s="5" t="s">
        <v>177</v>
      </c>
      <c r="N38" s="3" t="str">
        <f t="shared" si="1"/>
        <v>M6M</v>
      </c>
      <c r="O38" s="2" t="s">
        <v>188</v>
      </c>
      <c r="P38" s="3">
        <f t="shared" si="2"/>
        <v>357</v>
      </c>
      <c r="Q38" s="2"/>
    </row>
    <row r="39" spans="1:17" hidden="1" x14ac:dyDescent="0.3">
      <c r="A39" s="6">
        <v>38</v>
      </c>
      <c r="B39" s="3" t="s">
        <v>23</v>
      </c>
      <c r="C39" s="7" t="s">
        <v>194</v>
      </c>
      <c r="D39" s="3"/>
      <c r="E39" s="5" t="s">
        <v>195</v>
      </c>
      <c r="F39" s="3"/>
      <c r="G39" s="5" t="s">
        <v>196</v>
      </c>
      <c r="H39" s="3"/>
      <c r="I39" s="5">
        <v>2</v>
      </c>
      <c r="J39" s="3"/>
      <c r="K39" s="5" t="s">
        <v>197</v>
      </c>
      <c r="L39" s="3" t="str">
        <f t="shared" si="0"/>
        <v>M</v>
      </c>
      <c r="M39" s="5" t="s">
        <v>106</v>
      </c>
      <c r="N39" s="3" t="str">
        <f t="shared" si="1"/>
        <v>M4M</v>
      </c>
      <c r="O39" s="6" t="s">
        <v>188</v>
      </c>
      <c r="P39" s="3">
        <f t="shared" si="2"/>
        <v>0</v>
      </c>
      <c r="Q39" s="6"/>
    </row>
    <row r="40" spans="1:17" hidden="1" x14ac:dyDescent="0.3">
      <c r="A40" s="2">
        <v>39</v>
      </c>
      <c r="B40" s="3" t="s">
        <v>23</v>
      </c>
      <c r="C40" s="4" t="s">
        <v>194</v>
      </c>
      <c r="D40" s="3"/>
      <c r="E40" s="5" t="s">
        <v>198</v>
      </c>
      <c r="F40" s="3"/>
      <c r="G40" s="5" t="s">
        <v>121</v>
      </c>
      <c r="H40" s="3"/>
      <c r="I40" s="5">
        <v>91</v>
      </c>
      <c r="J40" s="3"/>
      <c r="K40" s="5" t="s">
        <v>112</v>
      </c>
      <c r="L40" s="3" t="str">
        <f t="shared" si="0"/>
        <v>M</v>
      </c>
      <c r="M40" s="5" t="s">
        <v>199</v>
      </c>
      <c r="N40" s="3" t="str">
        <f t="shared" si="1"/>
        <v>M6M</v>
      </c>
      <c r="O40" s="2" t="s">
        <v>188</v>
      </c>
      <c r="P40" s="3">
        <f t="shared" si="2"/>
        <v>0</v>
      </c>
      <c r="Q40" s="2"/>
    </row>
    <row r="41" spans="1:17" hidden="1" x14ac:dyDescent="0.3">
      <c r="A41" s="6">
        <v>40</v>
      </c>
      <c r="B41" s="3" t="s">
        <v>23</v>
      </c>
      <c r="C41" s="7" t="s">
        <v>200</v>
      </c>
      <c r="D41" s="3"/>
      <c r="E41" s="5" t="s">
        <v>201</v>
      </c>
      <c r="F41" s="3"/>
      <c r="G41" s="5" t="s">
        <v>202</v>
      </c>
      <c r="H41" s="3"/>
      <c r="I41" s="5">
        <v>21</v>
      </c>
      <c r="J41" s="3"/>
      <c r="K41" s="5" t="s">
        <v>153</v>
      </c>
      <c r="L41" s="3" t="str">
        <f t="shared" si="0"/>
        <v>F</v>
      </c>
      <c r="M41" s="5" t="s">
        <v>203</v>
      </c>
      <c r="N41" s="3" t="str">
        <f t="shared" si="1"/>
        <v>M5F</v>
      </c>
      <c r="O41" s="6" t="s">
        <v>129</v>
      </c>
      <c r="P41" s="3">
        <f t="shared" si="2"/>
        <v>0</v>
      </c>
      <c r="Q41" s="6"/>
    </row>
    <row r="42" spans="1:17" hidden="1" x14ac:dyDescent="0.3">
      <c r="A42" s="2">
        <v>41</v>
      </c>
      <c r="B42" s="3" t="s">
        <v>23</v>
      </c>
      <c r="C42" s="4" t="s">
        <v>204</v>
      </c>
      <c r="D42" s="3"/>
      <c r="E42" s="5" t="s">
        <v>205</v>
      </c>
      <c r="F42" s="3"/>
      <c r="G42" s="5" t="s">
        <v>206</v>
      </c>
      <c r="H42" s="3"/>
      <c r="I42" s="5">
        <v>91</v>
      </c>
      <c r="J42" s="3"/>
      <c r="K42" s="5" t="s">
        <v>112</v>
      </c>
      <c r="L42" s="3" t="str">
        <f t="shared" si="0"/>
        <v>M</v>
      </c>
      <c r="M42" s="5" t="s">
        <v>108</v>
      </c>
      <c r="N42" s="3" t="str">
        <f t="shared" si="1"/>
        <v>M4M</v>
      </c>
      <c r="O42" s="2" t="s">
        <v>188</v>
      </c>
      <c r="P42" s="3">
        <f t="shared" si="2"/>
        <v>0</v>
      </c>
      <c r="Q42" s="2"/>
    </row>
    <row r="43" spans="1:17" hidden="1" x14ac:dyDescent="0.3">
      <c r="A43" s="6">
        <v>42</v>
      </c>
      <c r="B43" s="3" t="s">
        <v>23</v>
      </c>
      <c r="C43" s="7" t="s">
        <v>207</v>
      </c>
      <c r="D43" s="3"/>
      <c r="E43" s="5" t="s">
        <v>208</v>
      </c>
      <c r="F43" s="3"/>
      <c r="G43" s="5" t="s">
        <v>209</v>
      </c>
      <c r="H43" s="3"/>
      <c r="I43" s="5">
        <v>30</v>
      </c>
      <c r="J43" s="3"/>
      <c r="K43" s="5" t="s">
        <v>210</v>
      </c>
      <c r="L43" s="3" t="str">
        <f t="shared" si="0"/>
        <v>F</v>
      </c>
      <c r="M43" s="5" t="s">
        <v>211</v>
      </c>
      <c r="N43" s="3" t="str">
        <f t="shared" si="1"/>
        <v>M6F</v>
      </c>
      <c r="O43" s="6" t="s">
        <v>129</v>
      </c>
      <c r="P43" s="3">
        <f t="shared" si="2"/>
        <v>0</v>
      </c>
      <c r="Q43" s="6"/>
    </row>
    <row r="44" spans="1:17" hidden="1" x14ac:dyDescent="0.3">
      <c r="A44" s="2">
        <v>43</v>
      </c>
      <c r="B44" s="3" t="s">
        <v>23</v>
      </c>
      <c r="C44" s="4" t="s">
        <v>212</v>
      </c>
      <c r="D44" s="3"/>
      <c r="E44" s="5" t="s">
        <v>213</v>
      </c>
      <c r="F44" s="3"/>
      <c r="G44" s="5" t="s">
        <v>214</v>
      </c>
      <c r="H44" s="3"/>
      <c r="I44" s="5">
        <v>39</v>
      </c>
      <c r="J44" s="3"/>
      <c r="K44" s="5" t="s">
        <v>153</v>
      </c>
      <c r="L44" s="3" t="str">
        <f t="shared" si="0"/>
        <v>M</v>
      </c>
      <c r="M44" s="5" t="s">
        <v>175</v>
      </c>
      <c r="N44" s="3" t="str">
        <f t="shared" si="1"/>
        <v>M6M</v>
      </c>
      <c r="O44" s="2" t="s">
        <v>188</v>
      </c>
      <c r="P44" s="3">
        <f t="shared" si="2"/>
        <v>0</v>
      </c>
      <c r="Q44" s="2"/>
    </row>
    <row r="45" spans="1:17" hidden="1" x14ac:dyDescent="0.3">
      <c r="A45" s="6">
        <v>44</v>
      </c>
      <c r="B45" s="3" t="s">
        <v>23</v>
      </c>
      <c r="C45" s="7" t="s">
        <v>215</v>
      </c>
      <c r="D45" s="3"/>
      <c r="E45" s="5" t="s">
        <v>216</v>
      </c>
      <c r="F45" s="3"/>
      <c r="G45" s="5" t="s">
        <v>214</v>
      </c>
      <c r="H45" s="3"/>
      <c r="I45" s="5">
        <v>39</v>
      </c>
      <c r="J45" s="3"/>
      <c r="K45" s="5" t="s">
        <v>153</v>
      </c>
      <c r="L45" s="3" t="str">
        <f t="shared" si="0"/>
        <v>M</v>
      </c>
      <c r="M45" s="5" t="s">
        <v>217</v>
      </c>
      <c r="N45" s="3" t="str">
        <f t="shared" si="1"/>
        <v>M5M</v>
      </c>
      <c r="O45" s="6" t="s">
        <v>188</v>
      </c>
      <c r="P45" s="3">
        <f t="shared" si="2"/>
        <v>0</v>
      </c>
      <c r="Q45" s="6"/>
    </row>
    <row r="46" spans="1:17" hidden="1" x14ac:dyDescent="0.3">
      <c r="A46" s="2">
        <v>45</v>
      </c>
      <c r="B46" s="3" t="s">
        <v>23</v>
      </c>
      <c r="C46" s="4" t="s">
        <v>218</v>
      </c>
      <c r="D46" s="3"/>
      <c r="E46" s="5" t="s">
        <v>219</v>
      </c>
      <c r="F46" s="3"/>
      <c r="G46" s="5" t="s">
        <v>220</v>
      </c>
      <c r="H46" s="3"/>
      <c r="I46" s="5">
        <v>76</v>
      </c>
      <c r="J46" s="3"/>
      <c r="K46" s="5" t="s">
        <v>221</v>
      </c>
      <c r="L46" s="3" t="str">
        <f t="shared" si="0"/>
        <v>M</v>
      </c>
      <c r="M46" s="5" t="s">
        <v>96</v>
      </c>
      <c r="N46" s="3" t="str">
        <f t="shared" si="1"/>
        <v>M3M</v>
      </c>
      <c r="O46" s="2" t="s">
        <v>188</v>
      </c>
      <c r="P46" s="3">
        <f t="shared" si="2"/>
        <v>0</v>
      </c>
      <c r="Q46" s="2"/>
    </row>
    <row r="47" spans="1:17" hidden="1" x14ac:dyDescent="0.3">
      <c r="A47" s="6">
        <v>46</v>
      </c>
      <c r="B47" s="3" t="s">
        <v>23</v>
      </c>
      <c r="C47" s="7" t="s">
        <v>222</v>
      </c>
      <c r="D47" s="3"/>
      <c r="E47" s="5" t="s">
        <v>223</v>
      </c>
      <c r="F47" s="3"/>
      <c r="G47" s="5" t="s">
        <v>224</v>
      </c>
      <c r="H47" s="3"/>
      <c r="I47" s="5">
        <v>30</v>
      </c>
      <c r="J47" s="3"/>
      <c r="K47" s="5" t="s">
        <v>210</v>
      </c>
      <c r="L47" s="3" t="str">
        <f t="shared" si="0"/>
        <v>M</v>
      </c>
      <c r="M47" s="5" t="s">
        <v>225</v>
      </c>
      <c r="N47" s="3" t="str">
        <f t="shared" si="1"/>
        <v>M4M</v>
      </c>
      <c r="O47" s="6" t="s">
        <v>188</v>
      </c>
      <c r="P47" s="3">
        <f t="shared" si="2"/>
        <v>0</v>
      </c>
      <c r="Q47" s="6"/>
    </row>
    <row r="48" spans="1:17" hidden="1" x14ac:dyDescent="0.3">
      <c r="A48" s="2">
        <v>47</v>
      </c>
      <c r="B48" s="3" t="s">
        <v>23</v>
      </c>
      <c r="C48" s="4" t="s">
        <v>226</v>
      </c>
      <c r="D48" s="3">
        <v>18</v>
      </c>
      <c r="E48" s="5" t="s">
        <v>5</v>
      </c>
      <c r="F48" s="3">
        <v>10</v>
      </c>
      <c r="G48" s="5" t="s">
        <v>227</v>
      </c>
      <c r="H48" s="3"/>
      <c r="I48" s="5">
        <v>52</v>
      </c>
      <c r="J48" s="3">
        <v>33</v>
      </c>
      <c r="K48" s="5" t="s">
        <v>92</v>
      </c>
      <c r="L48" s="3" t="str">
        <f t="shared" si="0"/>
        <v>M</v>
      </c>
      <c r="M48" s="5" t="s">
        <v>228</v>
      </c>
      <c r="N48" s="3" t="str">
        <f t="shared" si="1"/>
        <v>M7M</v>
      </c>
      <c r="O48" s="2" t="s">
        <v>188</v>
      </c>
      <c r="P48" s="3">
        <f t="shared" si="2"/>
        <v>346.5</v>
      </c>
      <c r="Q48" s="2"/>
    </row>
    <row r="49" spans="1:17" hidden="1" x14ac:dyDescent="0.3">
      <c r="A49" s="6">
        <v>48</v>
      </c>
      <c r="B49" s="3" t="s">
        <v>23</v>
      </c>
      <c r="C49" s="7" t="s">
        <v>229</v>
      </c>
      <c r="D49" s="3">
        <v>19</v>
      </c>
      <c r="E49" s="5" t="s">
        <v>33</v>
      </c>
      <c r="F49" s="3">
        <v>10</v>
      </c>
      <c r="G49" s="5" t="s">
        <v>11</v>
      </c>
      <c r="H49" s="3"/>
      <c r="I49" s="5">
        <v>54</v>
      </c>
      <c r="J49" s="3">
        <v>32</v>
      </c>
      <c r="K49" s="5" t="s">
        <v>92</v>
      </c>
      <c r="L49" s="3" t="str">
        <f t="shared" si="0"/>
        <v>M</v>
      </c>
      <c r="M49" s="5" t="s">
        <v>177</v>
      </c>
      <c r="N49" s="3" t="str">
        <f t="shared" si="1"/>
        <v>M6M</v>
      </c>
      <c r="O49" s="6" t="s">
        <v>230</v>
      </c>
      <c r="P49" s="3">
        <f t="shared" si="2"/>
        <v>336</v>
      </c>
      <c r="Q49" s="6"/>
    </row>
    <row r="50" spans="1:17" hidden="1" x14ac:dyDescent="0.3">
      <c r="A50" s="2">
        <v>49</v>
      </c>
      <c r="B50" s="3" t="s">
        <v>23</v>
      </c>
      <c r="C50" s="4" t="s">
        <v>231</v>
      </c>
      <c r="D50" s="3">
        <v>20</v>
      </c>
      <c r="E50" s="5" t="s">
        <v>232</v>
      </c>
      <c r="F50" s="3">
        <v>10</v>
      </c>
      <c r="G50" s="5" t="s">
        <v>233</v>
      </c>
      <c r="H50" s="3"/>
      <c r="I50" s="5">
        <v>67</v>
      </c>
      <c r="J50" s="3">
        <v>31</v>
      </c>
      <c r="K50" s="5" t="s">
        <v>92</v>
      </c>
      <c r="L50" s="3" t="str">
        <f t="shared" si="0"/>
        <v>M</v>
      </c>
      <c r="M50" s="5" t="s">
        <v>177</v>
      </c>
      <c r="N50" s="3" t="str">
        <f t="shared" si="1"/>
        <v>M6M</v>
      </c>
      <c r="O50" s="2" t="s">
        <v>230</v>
      </c>
      <c r="P50" s="3">
        <f t="shared" si="2"/>
        <v>325.5</v>
      </c>
      <c r="Q50" s="2"/>
    </row>
    <row r="51" spans="1:17" hidden="1" x14ac:dyDescent="0.3">
      <c r="A51" s="6">
        <v>50</v>
      </c>
      <c r="B51" s="3" t="s">
        <v>23</v>
      </c>
      <c r="C51" s="7" t="s">
        <v>234</v>
      </c>
      <c r="D51" s="3"/>
      <c r="E51" s="5" t="s">
        <v>235</v>
      </c>
      <c r="F51" s="3"/>
      <c r="G51" s="5" t="s">
        <v>132</v>
      </c>
      <c r="H51" s="3"/>
      <c r="I51" s="5">
        <v>77</v>
      </c>
      <c r="J51" s="3"/>
      <c r="K51" s="5" t="s">
        <v>112</v>
      </c>
      <c r="L51" s="3" t="str">
        <f t="shared" si="0"/>
        <v>F</v>
      </c>
      <c r="M51" s="5" t="s">
        <v>168</v>
      </c>
      <c r="N51" s="3" t="str">
        <f t="shared" si="1"/>
        <v>M2F</v>
      </c>
      <c r="O51" s="6" t="s">
        <v>129</v>
      </c>
      <c r="P51" s="3">
        <f t="shared" si="2"/>
        <v>0</v>
      </c>
      <c r="Q51" s="6"/>
    </row>
    <row r="52" spans="1:17" hidden="1" x14ac:dyDescent="0.3">
      <c r="A52" s="2">
        <v>51</v>
      </c>
      <c r="B52" s="3" t="s">
        <v>23</v>
      </c>
      <c r="C52" s="4" t="s">
        <v>236</v>
      </c>
      <c r="D52" s="3">
        <v>21</v>
      </c>
      <c r="E52" s="5" t="s">
        <v>237</v>
      </c>
      <c r="F52" s="3">
        <v>10</v>
      </c>
      <c r="G52" s="5" t="s">
        <v>233</v>
      </c>
      <c r="H52" s="3"/>
      <c r="I52" s="5">
        <v>67</v>
      </c>
      <c r="J52" s="3">
        <v>30</v>
      </c>
      <c r="K52" s="5" t="s">
        <v>92</v>
      </c>
      <c r="L52" s="3" t="str">
        <f t="shared" si="0"/>
        <v>M</v>
      </c>
      <c r="M52" s="5" t="s">
        <v>238</v>
      </c>
      <c r="N52" s="3" t="str">
        <f t="shared" si="1"/>
        <v>M6M</v>
      </c>
      <c r="O52" s="2" t="s">
        <v>230</v>
      </c>
      <c r="P52" s="3">
        <f t="shared" si="2"/>
        <v>315</v>
      </c>
      <c r="Q52" s="2"/>
    </row>
    <row r="53" spans="1:17" x14ac:dyDescent="0.3">
      <c r="A53" s="6">
        <v>52</v>
      </c>
      <c r="B53" s="3" t="s">
        <v>23</v>
      </c>
      <c r="C53" s="7" t="s">
        <v>239</v>
      </c>
      <c r="D53" s="3">
        <v>6</v>
      </c>
      <c r="E53" s="5" t="s">
        <v>69</v>
      </c>
      <c r="F53" s="3">
        <v>10</v>
      </c>
      <c r="G53" s="5" t="s">
        <v>4</v>
      </c>
      <c r="H53" s="3"/>
      <c r="I53" s="5">
        <v>10</v>
      </c>
      <c r="J53" s="3">
        <v>45</v>
      </c>
      <c r="K53" s="5" t="s">
        <v>92</v>
      </c>
      <c r="L53" s="3" t="str">
        <f t="shared" si="0"/>
        <v>F</v>
      </c>
      <c r="M53" s="5" t="s">
        <v>211</v>
      </c>
      <c r="N53" s="3" t="str">
        <f t="shared" si="1"/>
        <v>M6F</v>
      </c>
      <c r="O53" s="6" t="s">
        <v>138</v>
      </c>
      <c r="P53" s="3">
        <f t="shared" si="2"/>
        <v>472.5</v>
      </c>
      <c r="Q53" s="6"/>
    </row>
    <row r="54" spans="1:17" x14ac:dyDescent="0.3">
      <c r="A54" s="2">
        <v>53</v>
      </c>
      <c r="B54" s="3" t="s">
        <v>23</v>
      </c>
      <c r="C54" s="4" t="s">
        <v>240</v>
      </c>
      <c r="D54" s="3">
        <v>7</v>
      </c>
      <c r="E54" s="5" t="s">
        <v>53</v>
      </c>
      <c r="F54" s="3">
        <v>10</v>
      </c>
      <c r="G54" s="5" t="s">
        <v>227</v>
      </c>
      <c r="H54" s="3"/>
      <c r="I54" s="5">
        <v>52</v>
      </c>
      <c r="J54" s="3">
        <v>44</v>
      </c>
      <c r="K54" s="5" t="s">
        <v>92</v>
      </c>
      <c r="L54" s="3" t="str">
        <f t="shared" si="0"/>
        <v>F</v>
      </c>
      <c r="M54" s="5" t="s">
        <v>241</v>
      </c>
      <c r="N54" s="3" t="str">
        <f t="shared" si="1"/>
        <v>M3F</v>
      </c>
      <c r="O54" s="2" t="s">
        <v>138</v>
      </c>
      <c r="P54" s="3">
        <f t="shared" si="2"/>
        <v>462</v>
      </c>
      <c r="Q54" s="2"/>
    </row>
    <row r="55" spans="1:17" hidden="1" x14ac:dyDescent="0.3">
      <c r="A55" s="6">
        <v>54</v>
      </c>
      <c r="B55" s="3" t="s">
        <v>23</v>
      </c>
      <c r="C55" s="7" t="s">
        <v>242</v>
      </c>
      <c r="D55" s="3">
        <v>22</v>
      </c>
      <c r="E55" s="5" t="s">
        <v>67</v>
      </c>
      <c r="F55" s="3">
        <v>10</v>
      </c>
      <c r="G55" s="5" t="s">
        <v>72</v>
      </c>
      <c r="H55" s="3"/>
      <c r="I55" s="5">
        <v>54</v>
      </c>
      <c r="J55" s="3">
        <v>29</v>
      </c>
      <c r="K55" s="5" t="s">
        <v>92</v>
      </c>
      <c r="L55" s="3" t="str">
        <f t="shared" si="0"/>
        <v>M</v>
      </c>
      <c r="M55" s="5" t="s">
        <v>243</v>
      </c>
      <c r="N55" s="3" t="str">
        <f t="shared" si="1"/>
        <v>M5M</v>
      </c>
      <c r="O55" s="6" t="s">
        <v>230</v>
      </c>
      <c r="P55" s="3">
        <f t="shared" si="2"/>
        <v>304.5</v>
      </c>
      <c r="Q55" s="6"/>
    </row>
    <row r="56" spans="1:17" hidden="1" x14ac:dyDescent="0.3">
      <c r="A56" s="2">
        <v>55</v>
      </c>
      <c r="B56" s="3" t="s">
        <v>23</v>
      </c>
      <c r="C56" s="4" t="s">
        <v>244</v>
      </c>
      <c r="D56" s="3"/>
      <c r="E56" s="5" t="s">
        <v>245</v>
      </c>
      <c r="F56" s="3"/>
      <c r="G56" s="5" t="s">
        <v>152</v>
      </c>
      <c r="H56" s="3"/>
      <c r="I56" s="5">
        <v>90</v>
      </c>
      <c r="J56" s="3"/>
      <c r="K56" s="5" t="s">
        <v>153</v>
      </c>
      <c r="L56" s="3" t="str">
        <f t="shared" si="0"/>
        <v>F</v>
      </c>
      <c r="M56" s="5" t="s">
        <v>241</v>
      </c>
      <c r="N56" s="3" t="str">
        <f t="shared" si="1"/>
        <v>M3F</v>
      </c>
      <c r="O56" s="2" t="s">
        <v>138</v>
      </c>
      <c r="P56" s="3">
        <f t="shared" si="2"/>
        <v>0</v>
      </c>
      <c r="Q56" s="2"/>
    </row>
    <row r="57" spans="1:17" hidden="1" x14ac:dyDescent="0.3">
      <c r="A57" s="6">
        <v>56</v>
      </c>
      <c r="B57" s="3" t="s">
        <v>23</v>
      </c>
      <c r="C57" s="7" t="s">
        <v>246</v>
      </c>
      <c r="D57" s="3"/>
      <c r="E57" s="5" t="s">
        <v>247</v>
      </c>
      <c r="F57" s="3"/>
      <c r="G57" s="5" t="s">
        <v>121</v>
      </c>
      <c r="H57" s="3"/>
      <c r="I57" s="5">
        <v>91</v>
      </c>
      <c r="J57" s="3"/>
      <c r="K57" s="5" t="s">
        <v>112</v>
      </c>
      <c r="L57" s="3" t="str">
        <f t="shared" si="0"/>
        <v>M</v>
      </c>
      <c r="M57" s="5" t="s">
        <v>228</v>
      </c>
      <c r="N57" s="3" t="str">
        <f t="shared" si="1"/>
        <v>M7M</v>
      </c>
      <c r="O57" s="6" t="s">
        <v>230</v>
      </c>
      <c r="P57" s="3">
        <f t="shared" si="2"/>
        <v>0</v>
      </c>
      <c r="Q57" s="6"/>
    </row>
    <row r="58" spans="1:17" hidden="1" x14ac:dyDescent="0.3">
      <c r="A58" s="2">
        <v>57</v>
      </c>
      <c r="B58" s="3" t="s">
        <v>23</v>
      </c>
      <c r="C58" s="4" t="s">
        <v>248</v>
      </c>
      <c r="D58" s="3"/>
      <c r="E58" s="5" t="s">
        <v>249</v>
      </c>
      <c r="F58" s="3"/>
      <c r="G58" s="5" t="s">
        <v>132</v>
      </c>
      <c r="H58" s="3"/>
      <c r="I58" s="5">
        <v>77</v>
      </c>
      <c r="J58" s="3"/>
      <c r="K58" s="5" t="s">
        <v>112</v>
      </c>
      <c r="L58" s="3" t="str">
        <f t="shared" si="0"/>
        <v>M</v>
      </c>
      <c r="M58" s="5" t="s">
        <v>175</v>
      </c>
      <c r="N58" s="3" t="str">
        <f t="shared" si="1"/>
        <v>M6M</v>
      </c>
      <c r="O58" s="2" t="s">
        <v>230</v>
      </c>
      <c r="P58" s="3">
        <f t="shared" si="2"/>
        <v>0</v>
      </c>
      <c r="Q58" s="2"/>
    </row>
    <row r="59" spans="1:17" hidden="1" x14ac:dyDescent="0.3">
      <c r="A59" s="6">
        <v>58</v>
      </c>
      <c r="B59" s="3" t="s">
        <v>23</v>
      </c>
      <c r="C59" s="7" t="s">
        <v>250</v>
      </c>
      <c r="D59" s="3"/>
      <c r="E59" s="5" t="s">
        <v>251</v>
      </c>
      <c r="F59" s="3"/>
      <c r="G59" s="5" t="s">
        <v>132</v>
      </c>
      <c r="H59" s="3"/>
      <c r="I59" s="5">
        <v>77</v>
      </c>
      <c r="J59" s="3"/>
      <c r="K59" s="5" t="s">
        <v>112</v>
      </c>
      <c r="L59" s="3" t="str">
        <f t="shared" si="0"/>
        <v>F</v>
      </c>
      <c r="M59" s="5" t="s">
        <v>252</v>
      </c>
      <c r="N59" s="3" t="str">
        <f t="shared" si="1"/>
        <v>M0F</v>
      </c>
      <c r="O59" s="6" t="s">
        <v>138</v>
      </c>
      <c r="P59" s="3">
        <f t="shared" si="2"/>
        <v>0</v>
      </c>
      <c r="Q59" s="6"/>
    </row>
    <row r="60" spans="1:17" hidden="1" x14ac:dyDescent="0.3">
      <c r="A60" s="2">
        <v>59</v>
      </c>
      <c r="B60" s="3" t="s">
        <v>23</v>
      </c>
      <c r="C60" s="4" t="s">
        <v>253</v>
      </c>
      <c r="D60" s="3"/>
      <c r="E60" s="5" t="s">
        <v>254</v>
      </c>
      <c r="F60" s="3"/>
      <c r="G60" s="5" t="s">
        <v>152</v>
      </c>
      <c r="H60" s="3"/>
      <c r="I60" s="5">
        <v>90</v>
      </c>
      <c r="J60" s="3"/>
      <c r="K60" s="5" t="s">
        <v>153</v>
      </c>
      <c r="L60" s="3" t="str">
        <f t="shared" si="0"/>
        <v>M</v>
      </c>
      <c r="M60" s="5" t="s">
        <v>172</v>
      </c>
      <c r="N60" s="3" t="str">
        <f t="shared" si="1"/>
        <v>M3M</v>
      </c>
      <c r="O60" s="2" t="s">
        <v>230</v>
      </c>
      <c r="P60" s="3">
        <f t="shared" si="2"/>
        <v>0</v>
      </c>
      <c r="Q60" s="2"/>
    </row>
    <row r="61" spans="1:17" hidden="1" x14ac:dyDescent="0.3">
      <c r="A61" s="6">
        <v>60</v>
      </c>
      <c r="B61" s="3" t="s">
        <v>23</v>
      </c>
      <c r="C61" s="7" t="s">
        <v>255</v>
      </c>
      <c r="D61" s="3"/>
      <c r="E61" s="5" t="s">
        <v>256</v>
      </c>
      <c r="F61" s="3"/>
      <c r="G61" s="5" t="s">
        <v>257</v>
      </c>
      <c r="H61" s="3"/>
      <c r="I61" s="5">
        <v>59</v>
      </c>
      <c r="J61" s="3"/>
      <c r="K61" s="5" t="s">
        <v>197</v>
      </c>
      <c r="L61" s="3" t="str">
        <f t="shared" si="0"/>
        <v>M</v>
      </c>
      <c r="M61" s="5" t="s">
        <v>154</v>
      </c>
      <c r="N61" s="3" t="str">
        <f t="shared" si="1"/>
        <v>M5M</v>
      </c>
      <c r="O61" s="6" t="s">
        <v>258</v>
      </c>
      <c r="P61" s="3">
        <f t="shared" si="2"/>
        <v>0</v>
      </c>
      <c r="Q61" s="6"/>
    </row>
    <row r="62" spans="1:17" hidden="1" x14ac:dyDescent="0.3">
      <c r="A62" s="2">
        <v>61</v>
      </c>
      <c r="B62" s="3" t="s">
        <v>23</v>
      </c>
      <c r="C62" s="4" t="s">
        <v>259</v>
      </c>
      <c r="D62" s="3"/>
      <c r="E62" s="5" t="s">
        <v>260</v>
      </c>
      <c r="F62" s="3"/>
      <c r="G62" s="5" t="s">
        <v>261</v>
      </c>
      <c r="H62" s="3"/>
      <c r="I62" s="5">
        <v>94</v>
      </c>
      <c r="J62" s="3"/>
      <c r="K62" s="5" t="s">
        <v>112</v>
      </c>
      <c r="L62" s="3" t="str">
        <f t="shared" si="0"/>
        <v>M</v>
      </c>
      <c r="M62" s="5" t="s">
        <v>243</v>
      </c>
      <c r="N62" s="3" t="str">
        <f t="shared" si="1"/>
        <v>M5M</v>
      </c>
      <c r="O62" s="2" t="s">
        <v>258</v>
      </c>
      <c r="P62" s="3">
        <f t="shared" si="2"/>
        <v>0</v>
      </c>
      <c r="Q62" s="2"/>
    </row>
    <row r="63" spans="1:17" hidden="1" x14ac:dyDescent="0.3">
      <c r="A63" s="6">
        <v>62</v>
      </c>
      <c r="B63" s="3" t="s">
        <v>23</v>
      </c>
      <c r="C63" s="7" t="s">
        <v>262</v>
      </c>
      <c r="D63" s="3"/>
      <c r="E63" s="5" t="s">
        <v>263</v>
      </c>
      <c r="F63" s="3"/>
      <c r="G63" s="5" t="s">
        <v>261</v>
      </c>
      <c r="H63" s="3"/>
      <c r="I63" s="5">
        <v>94</v>
      </c>
      <c r="J63" s="3"/>
      <c r="K63" s="5" t="s">
        <v>112</v>
      </c>
      <c r="L63" s="3" t="str">
        <f t="shared" si="0"/>
        <v>F</v>
      </c>
      <c r="M63" s="5" t="s">
        <v>264</v>
      </c>
      <c r="N63" s="3" t="str">
        <f t="shared" si="1"/>
        <v>M4F</v>
      </c>
      <c r="O63" s="6" t="s">
        <v>188</v>
      </c>
      <c r="P63" s="3">
        <f t="shared" si="2"/>
        <v>0</v>
      </c>
      <c r="Q63" s="6"/>
    </row>
    <row r="64" spans="1:17" hidden="1" x14ac:dyDescent="0.3">
      <c r="A64" s="2">
        <v>63</v>
      </c>
      <c r="B64" s="3" t="s">
        <v>23</v>
      </c>
      <c r="C64" s="4" t="s">
        <v>262</v>
      </c>
      <c r="D64" s="3"/>
      <c r="E64" s="5" t="s">
        <v>265</v>
      </c>
      <c r="F64" s="3"/>
      <c r="G64" s="5" t="s">
        <v>202</v>
      </c>
      <c r="H64" s="3"/>
      <c r="I64" s="5">
        <v>21</v>
      </c>
      <c r="J64" s="3"/>
      <c r="K64" s="5" t="s">
        <v>153</v>
      </c>
      <c r="L64" s="3" t="str">
        <f t="shared" si="0"/>
        <v>F</v>
      </c>
      <c r="M64" s="5" t="s">
        <v>266</v>
      </c>
      <c r="N64" s="3" t="str">
        <f t="shared" si="1"/>
        <v>M1F</v>
      </c>
      <c r="O64" s="2" t="s">
        <v>188</v>
      </c>
      <c r="P64" s="3">
        <f t="shared" si="2"/>
        <v>0</v>
      </c>
      <c r="Q64" s="2"/>
    </row>
    <row r="65" spans="1:17" hidden="1" x14ac:dyDescent="0.3">
      <c r="A65" s="6">
        <v>64</v>
      </c>
      <c r="B65" s="3" t="s">
        <v>23</v>
      </c>
      <c r="C65" s="7" t="s">
        <v>262</v>
      </c>
      <c r="D65" s="3"/>
      <c r="E65" s="5" t="s">
        <v>267</v>
      </c>
      <c r="F65" s="3"/>
      <c r="G65" s="5" t="s">
        <v>202</v>
      </c>
      <c r="H65" s="3"/>
      <c r="I65" s="5">
        <v>21</v>
      </c>
      <c r="J65" s="3"/>
      <c r="K65" s="5" t="s">
        <v>153</v>
      </c>
      <c r="L65" s="3" t="str">
        <f t="shared" si="0"/>
        <v>F</v>
      </c>
      <c r="M65" s="5" t="s">
        <v>211</v>
      </c>
      <c r="N65" s="3" t="str">
        <f t="shared" si="1"/>
        <v>M6F</v>
      </c>
      <c r="O65" s="6" t="s">
        <v>188</v>
      </c>
      <c r="P65" s="3">
        <f t="shared" si="2"/>
        <v>0</v>
      </c>
      <c r="Q65" s="6"/>
    </row>
    <row r="66" spans="1:17" hidden="1" x14ac:dyDescent="0.3">
      <c r="A66" s="2">
        <v>65</v>
      </c>
      <c r="B66" s="3" t="s">
        <v>23</v>
      </c>
      <c r="C66" s="4" t="s">
        <v>268</v>
      </c>
      <c r="D66" s="3">
        <v>23</v>
      </c>
      <c r="E66" s="5" t="s">
        <v>62</v>
      </c>
      <c r="F66" s="3">
        <v>10</v>
      </c>
      <c r="G66" s="5" t="s">
        <v>32</v>
      </c>
      <c r="H66" s="3"/>
      <c r="I66" s="5">
        <v>57</v>
      </c>
      <c r="J66" s="3">
        <v>28</v>
      </c>
      <c r="K66" s="5" t="s">
        <v>92</v>
      </c>
      <c r="L66" s="3" t="str">
        <f t="shared" si="0"/>
        <v>M</v>
      </c>
      <c r="M66" s="5" t="s">
        <v>228</v>
      </c>
      <c r="N66" s="3" t="str">
        <f t="shared" si="1"/>
        <v>M7M</v>
      </c>
      <c r="O66" s="2" t="s">
        <v>258</v>
      </c>
      <c r="P66" s="3">
        <f t="shared" si="2"/>
        <v>294</v>
      </c>
      <c r="Q66" s="2"/>
    </row>
    <row r="67" spans="1:17" hidden="1" x14ac:dyDescent="0.3">
      <c r="A67" s="6">
        <v>66</v>
      </c>
      <c r="B67" s="3" t="s">
        <v>23</v>
      </c>
      <c r="C67" s="7" t="s">
        <v>269</v>
      </c>
      <c r="D67" s="3">
        <v>24</v>
      </c>
      <c r="E67" s="5" t="s">
        <v>61</v>
      </c>
      <c r="F67" s="3">
        <v>10</v>
      </c>
      <c r="G67" s="5" t="s">
        <v>8</v>
      </c>
      <c r="H67" s="3"/>
      <c r="I67" s="5">
        <v>68</v>
      </c>
      <c r="J67" s="3">
        <v>27</v>
      </c>
      <c r="K67" s="5" t="s">
        <v>92</v>
      </c>
      <c r="L67" s="3" t="str">
        <f t="shared" ref="L67:L130" si="3">MID(M67,3,1)</f>
        <v>M</v>
      </c>
      <c r="M67" s="5" t="s">
        <v>225</v>
      </c>
      <c r="N67" s="3" t="str">
        <f t="shared" ref="N67:N130" si="4">MID(M67,1,3)</f>
        <v>M4M</v>
      </c>
      <c r="O67" s="6" t="s">
        <v>258</v>
      </c>
      <c r="P67" s="3">
        <f t="shared" ref="P67:P130" si="5">+J67*F67*1.05</f>
        <v>283.5</v>
      </c>
      <c r="Q67" s="6"/>
    </row>
    <row r="68" spans="1:17" x14ac:dyDescent="0.3">
      <c r="A68" s="2">
        <v>67</v>
      </c>
      <c r="B68" s="3" t="s">
        <v>23</v>
      </c>
      <c r="C68" s="4" t="s">
        <v>270</v>
      </c>
      <c r="D68" s="3">
        <v>8</v>
      </c>
      <c r="E68" s="5" t="s">
        <v>271</v>
      </c>
      <c r="F68" s="3">
        <v>10</v>
      </c>
      <c r="G68" s="5" t="s">
        <v>72</v>
      </c>
      <c r="H68" s="3"/>
      <c r="I68" s="5">
        <v>54</v>
      </c>
      <c r="J68" s="3">
        <v>43</v>
      </c>
      <c r="K68" s="5" t="s">
        <v>92</v>
      </c>
      <c r="L68" s="3" t="str">
        <f t="shared" si="3"/>
        <v>F</v>
      </c>
      <c r="M68" s="5" t="s">
        <v>272</v>
      </c>
      <c r="N68" s="3" t="str">
        <f t="shared" si="4"/>
        <v>M5F</v>
      </c>
      <c r="O68" s="2" t="s">
        <v>188</v>
      </c>
      <c r="P68" s="3">
        <f t="shared" si="5"/>
        <v>451.5</v>
      </c>
      <c r="Q68" s="2"/>
    </row>
    <row r="69" spans="1:17" hidden="1" x14ac:dyDescent="0.3">
      <c r="A69" s="6">
        <v>68</v>
      </c>
      <c r="B69" s="3" t="s">
        <v>23</v>
      </c>
      <c r="C69" s="7" t="s">
        <v>273</v>
      </c>
      <c r="D69" s="3"/>
      <c r="E69" s="5" t="s">
        <v>274</v>
      </c>
      <c r="F69" s="3"/>
      <c r="G69" s="5" t="s">
        <v>202</v>
      </c>
      <c r="H69" s="3"/>
      <c r="I69" s="5">
        <v>21</v>
      </c>
      <c r="J69" s="3"/>
      <c r="K69" s="5" t="s">
        <v>153</v>
      </c>
      <c r="L69" s="3" t="str">
        <f t="shared" si="3"/>
        <v>M</v>
      </c>
      <c r="M69" s="5" t="s">
        <v>275</v>
      </c>
      <c r="N69" s="3" t="str">
        <f t="shared" si="4"/>
        <v>M7M</v>
      </c>
      <c r="O69" s="6" t="s">
        <v>258</v>
      </c>
      <c r="P69" s="3">
        <f t="shared" si="5"/>
        <v>0</v>
      </c>
      <c r="Q69" s="6"/>
    </row>
    <row r="70" spans="1:17" hidden="1" x14ac:dyDescent="0.3">
      <c r="A70" s="2">
        <v>69</v>
      </c>
      <c r="B70" s="3" t="s">
        <v>23</v>
      </c>
      <c r="C70" s="4" t="s">
        <v>276</v>
      </c>
      <c r="D70" s="3">
        <v>25</v>
      </c>
      <c r="E70" s="5" t="s">
        <v>277</v>
      </c>
      <c r="F70" s="3">
        <v>10</v>
      </c>
      <c r="G70" s="5" t="s">
        <v>32</v>
      </c>
      <c r="H70" s="3"/>
      <c r="I70" s="5">
        <v>57</v>
      </c>
      <c r="J70" s="3">
        <v>26</v>
      </c>
      <c r="K70" s="5" t="s">
        <v>92</v>
      </c>
      <c r="L70" s="3" t="str">
        <f t="shared" si="3"/>
        <v>M</v>
      </c>
      <c r="M70" s="5" t="s">
        <v>228</v>
      </c>
      <c r="N70" s="3" t="str">
        <f t="shared" si="4"/>
        <v>M7M</v>
      </c>
      <c r="O70" s="2" t="s">
        <v>258</v>
      </c>
      <c r="P70" s="3">
        <f t="shared" si="5"/>
        <v>273</v>
      </c>
      <c r="Q70" s="2"/>
    </row>
    <row r="71" spans="1:17" hidden="1" x14ac:dyDescent="0.3">
      <c r="A71" s="6">
        <v>70</v>
      </c>
      <c r="B71" s="3" t="s">
        <v>23</v>
      </c>
      <c r="C71" s="7" t="s">
        <v>278</v>
      </c>
      <c r="D71" s="3"/>
      <c r="E71" s="5" t="s">
        <v>279</v>
      </c>
      <c r="F71" s="3"/>
      <c r="G71" s="5" t="s">
        <v>180</v>
      </c>
      <c r="H71" s="3"/>
      <c r="I71" s="5">
        <v>89</v>
      </c>
      <c r="J71" s="3"/>
      <c r="K71" s="5" t="s">
        <v>153</v>
      </c>
      <c r="L71" s="3" t="str">
        <f t="shared" si="3"/>
        <v>F</v>
      </c>
      <c r="M71" s="5" t="s">
        <v>280</v>
      </c>
      <c r="N71" s="3" t="str">
        <f t="shared" si="4"/>
        <v>M5F</v>
      </c>
      <c r="O71" s="6" t="s">
        <v>230</v>
      </c>
      <c r="P71" s="3">
        <f t="shared" si="5"/>
        <v>0</v>
      </c>
      <c r="Q71" s="6"/>
    </row>
    <row r="72" spans="1:17" hidden="1" x14ac:dyDescent="0.3">
      <c r="A72" s="2">
        <v>71</v>
      </c>
      <c r="B72" s="3" t="s">
        <v>23</v>
      </c>
      <c r="C72" s="4" t="s">
        <v>281</v>
      </c>
      <c r="D72" s="3"/>
      <c r="E72" s="5" t="s">
        <v>282</v>
      </c>
      <c r="F72" s="3"/>
      <c r="G72" s="5" t="s">
        <v>202</v>
      </c>
      <c r="H72" s="3"/>
      <c r="I72" s="5">
        <v>21</v>
      </c>
      <c r="J72" s="3"/>
      <c r="K72" s="5" t="s">
        <v>153</v>
      </c>
      <c r="L72" s="3" t="str">
        <f t="shared" si="3"/>
        <v>F</v>
      </c>
      <c r="M72" s="5" t="s">
        <v>283</v>
      </c>
      <c r="N72" s="3" t="str">
        <f t="shared" si="4"/>
        <v>M7F</v>
      </c>
      <c r="O72" s="2" t="s">
        <v>230</v>
      </c>
      <c r="P72" s="3">
        <f t="shared" si="5"/>
        <v>0</v>
      </c>
      <c r="Q72" s="2"/>
    </row>
    <row r="73" spans="1:17" x14ac:dyDescent="0.3">
      <c r="A73" s="6">
        <v>72</v>
      </c>
      <c r="B73" s="3" t="s">
        <v>23</v>
      </c>
      <c r="C73" s="7" t="s">
        <v>284</v>
      </c>
      <c r="D73" s="3">
        <v>9</v>
      </c>
      <c r="E73" s="5" t="s">
        <v>52</v>
      </c>
      <c r="F73" s="3">
        <v>10</v>
      </c>
      <c r="G73" s="5" t="s">
        <v>11</v>
      </c>
      <c r="H73" s="3"/>
      <c r="I73" s="5">
        <v>54</v>
      </c>
      <c r="J73" s="3">
        <v>42</v>
      </c>
      <c r="K73" s="5" t="s">
        <v>92</v>
      </c>
      <c r="L73" s="3" t="str">
        <f t="shared" si="3"/>
        <v>F</v>
      </c>
      <c r="M73" s="5" t="s">
        <v>124</v>
      </c>
      <c r="N73" s="3" t="str">
        <f t="shared" si="4"/>
        <v>M5F</v>
      </c>
      <c r="O73" s="6" t="s">
        <v>230</v>
      </c>
      <c r="P73" s="3">
        <f t="shared" si="5"/>
        <v>441</v>
      </c>
      <c r="Q73" s="6"/>
    </row>
    <row r="74" spans="1:17" hidden="1" x14ac:dyDescent="0.3">
      <c r="A74" s="2">
        <v>73</v>
      </c>
      <c r="B74" s="3" t="s">
        <v>23</v>
      </c>
      <c r="C74" s="4" t="s">
        <v>285</v>
      </c>
      <c r="D74" s="3">
        <v>26</v>
      </c>
      <c r="E74" s="5" t="s">
        <v>20</v>
      </c>
      <c r="F74" s="3">
        <v>10</v>
      </c>
      <c r="G74" s="5" t="s">
        <v>8</v>
      </c>
      <c r="H74" s="3"/>
      <c r="I74" s="5">
        <v>68</v>
      </c>
      <c r="J74" s="3">
        <v>25</v>
      </c>
      <c r="K74" s="5" t="s">
        <v>92</v>
      </c>
      <c r="L74" s="3" t="str">
        <f t="shared" si="3"/>
        <v>M</v>
      </c>
      <c r="M74" s="5" t="s">
        <v>143</v>
      </c>
      <c r="N74" s="3" t="str">
        <f t="shared" si="4"/>
        <v>M2M</v>
      </c>
      <c r="O74" s="2" t="s">
        <v>286</v>
      </c>
      <c r="P74" s="3">
        <f t="shared" si="5"/>
        <v>262.5</v>
      </c>
      <c r="Q74" s="2"/>
    </row>
    <row r="75" spans="1:17" hidden="1" x14ac:dyDescent="0.3">
      <c r="A75" s="6">
        <v>74</v>
      </c>
      <c r="B75" s="3" t="s">
        <v>23</v>
      </c>
      <c r="C75" s="7" t="s">
        <v>287</v>
      </c>
      <c r="D75" s="3"/>
      <c r="E75" s="5" t="s">
        <v>288</v>
      </c>
      <c r="F75" s="3"/>
      <c r="G75" s="5" t="s">
        <v>289</v>
      </c>
      <c r="H75" s="3"/>
      <c r="I75" s="5">
        <v>70</v>
      </c>
      <c r="J75" s="3"/>
      <c r="K75" s="5" t="s">
        <v>153</v>
      </c>
      <c r="L75" s="3" t="str">
        <f t="shared" si="3"/>
        <v>M</v>
      </c>
      <c r="M75" s="5" t="s">
        <v>238</v>
      </c>
      <c r="N75" s="3" t="str">
        <f t="shared" si="4"/>
        <v>M6M</v>
      </c>
      <c r="O75" s="6" t="s">
        <v>286</v>
      </c>
      <c r="P75" s="3">
        <f t="shared" si="5"/>
        <v>0</v>
      </c>
      <c r="Q75" s="6"/>
    </row>
    <row r="76" spans="1:17" hidden="1" x14ac:dyDescent="0.3">
      <c r="A76" s="2">
        <v>75</v>
      </c>
      <c r="B76" s="3" t="s">
        <v>23</v>
      </c>
      <c r="C76" s="4" t="s">
        <v>290</v>
      </c>
      <c r="D76" s="3"/>
      <c r="E76" s="5" t="s">
        <v>291</v>
      </c>
      <c r="F76" s="3"/>
      <c r="G76" s="5" t="s">
        <v>292</v>
      </c>
      <c r="H76" s="3"/>
      <c r="I76" s="5">
        <v>34</v>
      </c>
      <c r="J76" s="3"/>
      <c r="K76" s="5" t="s">
        <v>210</v>
      </c>
      <c r="L76" s="3" t="str">
        <f t="shared" si="3"/>
        <v>M</v>
      </c>
      <c r="M76" s="5" t="s">
        <v>293</v>
      </c>
      <c r="N76" s="3" t="str">
        <f t="shared" si="4"/>
        <v>M8M</v>
      </c>
      <c r="O76" s="2" t="s">
        <v>294</v>
      </c>
      <c r="P76" s="3">
        <f t="shared" si="5"/>
        <v>0</v>
      </c>
      <c r="Q76" s="2"/>
    </row>
    <row r="77" spans="1:17" hidden="1" x14ac:dyDescent="0.3">
      <c r="A77" s="6">
        <v>76</v>
      </c>
      <c r="B77" s="3" t="s">
        <v>23</v>
      </c>
      <c r="C77" s="7" t="s">
        <v>295</v>
      </c>
      <c r="D77" s="3"/>
      <c r="E77" s="5" t="s">
        <v>296</v>
      </c>
      <c r="F77" s="3"/>
      <c r="G77" s="5" t="s">
        <v>224</v>
      </c>
      <c r="H77" s="3"/>
      <c r="I77" s="5">
        <v>30</v>
      </c>
      <c r="J77" s="3"/>
      <c r="K77" s="5" t="s">
        <v>210</v>
      </c>
      <c r="L77" s="3" t="str">
        <f t="shared" si="3"/>
        <v>M</v>
      </c>
      <c r="M77" s="5" t="s">
        <v>162</v>
      </c>
      <c r="N77" s="3" t="str">
        <f t="shared" si="4"/>
        <v>M6M</v>
      </c>
      <c r="O77" s="6" t="s">
        <v>294</v>
      </c>
      <c r="P77" s="3">
        <f t="shared" si="5"/>
        <v>0</v>
      </c>
      <c r="Q77" s="6"/>
    </row>
    <row r="78" spans="1:17" hidden="1" x14ac:dyDescent="0.3">
      <c r="A78" s="2">
        <v>77</v>
      </c>
      <c r="B78" s="3" t="s">
        <v>23</v>
      </c>
      <c r="C78" s="4" t="s">
        <v>297</v>
      </c>
      <c r="D78" s="3">
        <v>27</v>
      </c>
      <c r="E78" s="5" t="s">
        <v>298</v>
      </c>
      <c r="F78" s="3">
        <v>10</v>
      </c>
      <c r="G78" s="5" t="s">
        <v>8</v>
      </c>
      <c r="H78" s="3"/>
      <c r="I78" s="5">
        <v>68</v>
      </c>
      <c r="J78" s="3">
        <v>24</v>
      </c>
      <c r="K78" s="5" t="s">
        <v>92</v>
      </c>
      <c r="L78" s="3" t="str">
        <f t="shared" si="3"/>
        <v>M</v>
      </c>
      <c r="M78" s="5" t="s">
        <v>115</v>
      </c>
      <c r="N78" s="3" t="str">
        <f t="shared" si="4"/>
        <v>M5M</v>
      </c>
      <c r="O78" s="2" t="s">
        <v>294</v>
      </c>
      <c r="P78" s="3">
        <f t="shared" si="5"/>
        <v>252</v>
      </c>
      <c r="Q78" s="2"/>
    </row>
    <row r="79" spans="1:17" x14ac:dyDescent="0.3">
      <c r="A79" s="6">
        <v>78</v>
      </c>
      <c r="B79" s="3" t="s">
        <v>23</v>
      </c>
      <c r="C79" s="7" t="s">
        <v>299</v>
      </c>
      <c r="D79" s="3">
        <v>10</v>
      </c>
      <c r="E79" s="5" t="s">
        <v>39</v>
      </c>
      <c r="F79" s="3">
        <v>10</v>
      </c>
      <c r="G79" s="5" t="s">
        <v>72</v>
      </c>
      <c r="H79" s="3"/>
      <c r="I79" s="5">
        <v>54</v>
      </c>
      <c r="J79" s="3">
        <v>41</v>
      </c>
      <c r="K79" s="5" t="s">
        <v>92</v>
      </c>
      <c r="L79" s="3" t="str">
        <f t="shared" si="3"/>
        <v>F</v>
      </c>
      <c r="M79" s="5" t="s">
        <v>300</v>
      </c>
      <c r="N79" s="3" t="str">
        <f t="shared" si="4"/>
        <v>M3F</v>
      </c>
      <c r="O79" s="6" t="s">
        <v>258</v>
      </c>
      <c r="P79" s="3">
        <f t="shared" si="5"/>
        <v>430.5</v>
      </c>
      <c r="Q79" s="6"/>
    </row>
    <row r="80" spans="1:17" hidden="1" x14ac:dyDescent="0.3">
      <c r="A80" s="2">
        <v>79</v>
      </c>
      <c r="B80" s="3" t="s">
        <v>23</v>
      </c>
      <c r="C80" s="4" t="s">
        <v>301</v>
      </c>
      <c r="D80" s="3">
        <v>28</v>
      </c>
      <c r="E80" s="5" t="s">
        <v>14</v>
      </c>
      <c r="F80" s="3">
        <v>10</v>
      </c>
      <c r="G80" s="5" t="s">
        <v>71</v>
      </c>
      <c r="H80" s="3"/>
      <c r="I80" s="5">
        <v>57</v>
      </c>
      <c r="J80" s="3">
        <v>23</v>
      </c>
      <c r="K80" s="5" t="s">
        <v>92</v>
      </c>
      <c r="L80" s="3" t="str">
        <f t="shared" si="3"/>
        <v>M</v>
      </c>
      <c r="M80" s="5" t="s">
        <v>302</v>
      </c>
      <c r="N80" s="3" t="str">
        <f t="shared" si="4"/>
        <v>M8M</v>
      </c>
      <c r="O80" s="2" t="s">
        <v>294</v>
      </c>
      <c r="P80" s="3">
        <f t="shared" si="5"/>
        <v>241.5</v>
      </c>
      <c r="Q80" s="2"/>
    </row>
    <row r="81" spans="1:17" x14ac:dyDescent="0.3">
      <c r="A81" s="6">
        <v>80</v>
      </c>
      <c r="B81" s="3" t="s">
        <v>23</v>
      </c>
      <c r="C81" s="7" t="s">
        <v>303</v>
      </c>
      <c r="D81" s="3">
        <v>11</v>
      </c>
      <c r="E81" s="5" t="s">
        <v>12</v>
      </c>
      <c r="F81" s="3">
        <v>10</v>
      </c>
      <c r="G81" s="5" t="s">
        <v>4</v>
      </c>
      <c r="H81" s="3"/>
      <c r="I81" s="5">
        <v>10</v>
      </c>
      <c r="J81" s="3">
        <v>40</v>
      </c>
      <c r="K81" s="5" t="s">
        <v>92</v>
      </c>
      <c r="L81" s="3" t="str">
        <f t="shared" si="3"/>
        <v>F</v>
      </c>
      <c r="M81" s="5" t="s">
        <v>304</v>
      </c>
      <c r="N81" s="3" t="str">
        <f t="shared" si="4"/>
        <v>M8F</v>
      </c>
      <c r="O81" s="6" t="s">
        <v>258</v>
      </c>
      <c r="P81" s="3">
        <f t="shared" si="5"/>
        <v>420</v>
      </c>
      <c r="Q81" s="6"/>
    </row>
    <row r="82" spans="1:17" hidden="1" x14ac:dyDescent="0.3">
      <c r="A82" s="2">
        <v>81</v>
      </c>
      <c r="B82" s="3" t="s">
        <v>23</v>
      </c>
      <c r="C82" s="4" t="s">
        <v>305</v>
      </c>
      <c r="D82" s="3"/>
      <c r="E82" s="5" t="s">
        <v>306</v>
      </c>
      <c r="F82" s="3"/>
      <c r="G82" s="5" t="s">
        <v>307</v>
      </c>
      <c r="H82" s="3"/>
      <c r="I82" s="5">
        <v>69</v>
      </c>
      <c r="J82" s="3"/>
      <c r="K82" s="5" t="s">
        <v>128</v>
      </c>
      <c r="L82" s="3" t="str">
        <f t="shared" si="3"/>
        <v>M</v>
      </c>
      <c r="M82" s="5" t="s">
        <v>199</v>
      </c>
      <c r="N82" s="3" t="str">
        <f t="shared" si="4"/>
        <v>M6M</v>
      </c>
      <c r="O82" s="2" t="s">
        <v>294</v>
      </c>
      <c r="P82" s="3">
        <f t="shared" si="5"/>
        <v>0</v>
      </c>
      <c r="Q82" s="2"/>
    </row>
    <row r="83" spans="1:17" hidden="1" x14ac:dyDescent="0.3">
      <c r="A83" s="6">
        <v>82</v>
      </c>
      <c r="B83" s="3" t="s">
        <v>23</v>
      </c>
      <c r="C83" s="7" t="s">
        <v>308</v>
      </c>
      <c r="D83" s="3"/>
      <c r="E83" s="6" t="s">
        <v>309</v>
      </c>
      <c r="F83" s="3"/>
      <c r="G83" s="6" t="s">
        <v>152</v>
      </c>
      <c r="H83" s="3"/>
      <c r="I83" s="6"/>
      <c r="J83" s="3"/>
      <c r="K83" s="6"/>
      <c r="L83" s="3" t="str">
        <f t="shared" si="3"/>
        <v>F</v>
      </c>
      <c r="M83" s="5" t="s">
        <v>310</v>
      </c>
      <c r="N83" s="3" t="str">
        <f t="shared" si="4"/>
        <v>M4F</v>
      </c>
      <c r="O83" s="6" t="s">
        <v>258</v>
      </c>
      <c r="P83" s="3">
        <f t="shared" si="5"/>
        <v>0</v>
      </c>
      <c r="Q83" s="6"/>
    </row>
    <row r="84" spans="1:17" hidden="1" x14ac:dyDescent="0.3">
      <c r="A84" s="2">
        <v>83</v>
      </c>
      <c r="B84" s="3" t="s">
        <v>23</v>
      </c>
      <c r="C84" s="4" t="s">
        <v>311</v>
      </c>
      <c r="D84" s="3"/>
      <c r="E84" s="5" t="s">
        <v>312</v>
      </c>
      <c r="F84" s="3"/>
      <c r="G84" s="5"/>
      <c r="H84" s="3"/>
      <c r="I84" s="5"/>
      <c r="J84" s="3"/>
      <c r="K84" s="5"/>
      <c r="L84" s="3" t="str">
        <f t="shared" si="3"/>
        <v>M</v>
      </c>
      <c r="M84" s="5" t="s">
        <v>117</v>
      </c>
      <c r="N84" s="3" t="str">
        <f t="shared" si="4"/>
        <v>M4M</v>
      </c>
      <c r="O84" s="2" t="s">
        <v>313</v>
      </c>
      <c r="P84" s="3">
        <f t="shared" si="5"/>
        <v>0</v>
      </c>
      <c r="Q84" s="2"/>
    </row>
    <row r="85" spans="1:17" x14ac:dyDescent="0.3">
      <c r="A85" s="6">
        <v>84</v>
      </c>
      <c r="B85" s="3" t="s">
        <v>23</v>
      </c>
      <c r="C85" s="7" t="s">
        <v>314</v>
      </c>
      <c r="D85" s="3">
        <v>12</v>
      </c>
      <c r="E85" s="5" t="s">
        <v>73</v>
      </c>
      <c r="F85" s="3">
        <v>10</v>
      </c>
      <c r="G85" s="5" t="s">
        <v>71</v>
      </c>
      <c r="H85" s="3"/>
      <c r="I85" s="5">
        <v>57</v>
      </c>
      <c r="J85" s="3">
        <v>39</v>
      </c>
      <c r="K85" s="5" t="s">
        <v>92</v>
      </c>
      <c r="L85" s="3" t="str">
        <f t="shared" si="3"/>
        <v>F</v>
      </c>
      <c r="M85" s="5" t="s">
        <v>315</v>
      </c>
      <c r="N85" s="3" t="str">
        <f t="shared" si="4"/>
        <v>M2F</v>
      </c>
      <c r="O85" s="6" t="s">
        <v>286</v>
      </c>
      <c r="P85" s="3">
        <f t="shared" si="5"/>
        <v>409.5</v>
      </c>
      <c r="Q85" s="6"/>
    </row>
    <row r="86" spans="1:17" x14ac:dyDescent="0.3">
      <c r="A86" s="2">
        <v>85</v>
      </c>
      <c r="B86" s="3" t="s">
        <v>23</v>
      </c>
      <c r="C86" s="4" t="s">
        <v>316</v>
      </c>
      <c r="D86" s="3">
        <v>13</v>
      </c>
      <c r="E86" s="5" t="s">
        <v>317</v>
      </c>
      <c r="F86" s="3">
        <v>10</v>
      </c>
      <c r="G86" s="5" t="s">
        <v>8</v>
      </c>
      <c r="H86" s="3"/>
      <c r="I86" s="5">
        <v>68</v>
      </c>
      <c r="J86" s="3">
        <v>38</v>
      </c>
      <c r="K86" s="5" t="s">
        <v>92</v>
      </c>
      <c r="L86" s="3" t="str">
        <f t="shared" si="3"/>
        <v>F</v>
      </c>
      <c r="M86" s="5" t="s">
        <v>272</v>
      </c>
      <c r="N86" s="3" t="str">
        <f t="shared" si="4"/>
        <v>M5F</v>
      </c>
      <c r="O86" s="2" t="s">
        <v>286</v>
      </c>
      <c r="P86" s="3">
        <f t="shared" si="5"/>
        <v>399</v>
      </c>
      <c r="Q86" s="2"/>
    </row>
    <row r="87" spans="1:17" hidden="1" x14ac:dyDescent="0.3">
      <c r="A87" s="6">
        <v>86</v>
      </c>
      <c r="B87" s="3" t="s">
        <v>23</v>
      </c>
      <c r="C87" s="7" t="s">
        <v>318</v>
      </c>
      <c r="D87" s="3"/>
      <c r="E87" s="6" t="s">
        <v>319</v>
      </c>
      <c r="F87" s="3"/>
      <c r="G87" s="6"/>
      <c r="H87" s="3"/>
      <c r="I87" s="6"/>
      <c r="J87" s="3"/>
      <c r="K87" s="6"/>
      <c r="L87" s="3" t="str">
        <f t="shared" si="3"/>
        <v>M</v>
      </c>
      <c r="M87" s="5" t="s">
        <v>320</v>
      </c>
      <c r="N87" s="3" t="str">
        <f t="shared" si="4"/>
        <v>M7M</v>
      </c>
      <c r="O87" s="6" t="s">
        <v>313</v>
      </c>
      <c r="P87" s="3">
        <f t="shared" si="5"/>
        <v>0</v>
      </c>
      <c r="Q87" s="6"/>
    </row>
    <row r="88" spans="1:17" x14ac:dyDescent="0.3">
      <c r="A88" s="2">
        <v>87</v>
      </c>
      <c r="B88" s="3" t="s">
        <v>23</v>
      </c>
      <c r="C88" s="4" t="s">
        <v>321</v>
      </c>
      <c r="D88" s="3">
        <v>14</v>
      </c>
      <c r="E88" s="5" t="s">
        <v>322</v>
      </c>
      <c r="F88" s="3">
        <v>10</v>
      </c>
      <c r="G88" s="5" t="s">
        <v>8</v>
      </c>
      <c r="H88" s="3"/>
      <c r="I88" s="5">
        <v>68</v>
      </c>
      <c r="J88" s="3">
        <v>37</v>
      </c>
      <c r="K88" s="5" t="s">
        <v>92</v>
      </c>
      <c r="L88" s="3" t="str">
        <f t="shared" si="3"/>
        <v>F</v>
      </c>
      <c r="M88" s="5" t="s">
        <v>323</v>
      </c>
      <c r="N88" s="3" t="str">
        <f t="shared" si="4"/>
        <v>M6F</v>
      </c>
      <c r="O88" s="2" t="s">
        <v>286</v>
      </c>
      <c r="P88" s="3">
        <f t="shared" si="5"/>
        <v>388.5</v>
      </c>
      <c r="Q88" s="2"/>
    </row>
    <row r="89" spans="1:17" x14ac:dyDescent="0.3">
      <c r="A89" s="6">
        <v>88</v>
      </c>
      <c r="B89" s="3" t="s">
        <v>23</v>
      </c>
      <c r="C89" s="7" t="s">
        <v>324</v>
      </c>
      <c r="D89" s="3">
        <v>15</v>
      </c>
      <c r="E89" s="5" t="s">
        <v>325</v>
      </c>
      <c r="F89" s="3">
        <v>10</v>
      </c>
      <c r="G89" s="5" t="s">
        <v>32</v>
      </c>
      <c r="H89" s="3"/>
      <c r="I89" s="5">
        <v>57</v>
      </c>
      <c r="J89" s="3">
        <v>36</v>
      </c>
      <c r="K89" s="5" t="s">
        <v>92</v>
      </c>
      <c r="L89" s="3" t="str">
        <f t="shared" si="3"/>
        <v>F</v>
      </c>
      <c r="M89" s="5" t="s">
        <v>272</v>
      </c>
      <c r="N89" s="3" t="str">
        <f t="shared" si="4"/>
        <v>M5F</v>
      </c>
      <c r="O89" s="6" t="s">
        <v>294</v>
      </c>
      <c r="P89" s="3">
        <f t="shared" si="5"/>
        <v>378</v>
      </c>
      <c r="Q89" s="6"/>
    </row>
    <row r="90" spans="1:17" hidden="1" x14ac:dyDescent="0.3">
      <c r="A90" s="2">
        <v>89</v>
      </c>
      <c r="B90" s="3" t="s">
        <v>23</v>
      </c>
      <c r="C90" s="4" t="s">
        <v>326</v>
      </c>
      <c r="D90" s="3"/>
      <c r="E90" s="5" t="s">
        <v>327</v>
      </c>
      <c r="F90" s="3"/>
      <c r="G90" s="5" t="s">
        <v>328</v>
      </c>
      <c r="H90" s="3"/>
      <c r="I90" s="5">
        <v>60</v>
      </c>
      <c r="J90" s="3"/>
      <c r="K90" s="5" t="s">
        <v>197</v>
      </c>
      <c r="L90" s="3" t="str">
        <f t="shared" si="3"/>
        <v>M</v>
      </c>
      <c r="M90" s="5" t="s">
        <v>293</v>
      </c>
      <c r="N90" s="3" t="str">
        <f t="shared" si="4"/>
        <v>M8M</v>
      </c>
      <c r="O90" s="2" t="s">
        <v>329</v>
      </c>
      <c r="P90" s="3">
        <f t="shared" si="5"/>
        <v>0</v>
      </c>
      <c r="Q90" s="2"/>
    </row>
    <row r="91" spans="1:17" hidden="1" x14ac:dyDescent="0.3">
      <c r="A91" s="6">
        <v>90</v>
      </c>
      <c r="B91" s="3" t="s">
        <v>23</v>
      </c>
      <c r="C91" s="7" t="s">
        <v>330</v>
      </c>
      <c r="D91" s="3">
        <v>29</v>
      </c>
      <c r="E91" s="5" t="s">
        <v>75</v>
      </c>
      <c r="F91" s="3">
        <v>10</v>
      </c>
      <c r="G91" s="5" t="s">
        <v>76</v>
      </c>
      <c r="H91" s="3"/>
      <c r="I91" s="5">
        <v>67</v>
      </c>
      <c r="J91" s="3">
        <v>22</v>
      </c>
      <c r="K91" s="5" t="s">
        <v>92</v>
      </c>
      <c r="L91" s="3" t="str">
        <f t="shared" si="3"/>
        <v>M</v>
      </c>
      <c r="M91" s="5" t="s">
        <v>243</v>
      </c>
      <c r="N91" s="3" t="str">
        <f t="shared" si="4"/>
        <v>M5M</v>
      </c>
      <c r="O91" s="6" t="s">
        <v>329</v>
      </c>
      <c r="P91" s="3">
        <f t="shared" si="5"/>
        <v>231</v>
      </c>
      <c r="Q91" s="6"/>
    </row>
    <row r="92" spans="1:17" x14ac:dyDescent="0.3">
      <c r="A92" s="2">
        <v>91</v>
      </c>
      <c r="B92" s="3" t="s">
        <v>23</v>
      </c>
      <c r="C92" s="4" t="s">
        <v>331</v>
      </c>
      <c r="D92" s="3">
        <v>16</v>
      </c>
      <c r="E92" s="5" t="s">
        <v>7</v>
      </c>
      <c r="F92" s="3">
        <v>10</v>
      </c>
      <c r="G92" s="5" t="s">
        <v>227</v>
      </c>
      <c r="H92" s="3"/>
      <c r="I92" s="5">
        <v>52</v>
      </c>
      <c r="J92" s="3">
        <v>35</v>
      </c>
      <c r="K92" s="5" t="s">
        <v>92</v>
      </c>
      <c r="L92" s="3" t="str">
        <f t="shared" si="3"/>
        <v>F</v>
      </c>
      <c r="M92" s="5" t="s">
        <v>332</v>
      </c>
      <c r="N92" s="3" t="str">
        <f t="shared" si="4"/>
        <v>M6F</v>
      </c>
      <c r="O92" s="2" t="s">
        <v>313</v>
      </c>
      <c r="P92" s="3">
        <f t="shared" si="5"/>
        <v>367.5</v>
      </c>
      <c r="Q92" s="2"/>
    </row>
    <row r="93" spans="1:17" x14ac:dyDescent="0.3">
      <c r="A93" s="6">
        <v>92</v>
      </c>
      <c r="B93" s="3" t="s">
        <v>23</v>
      </c>
      <c r="C93" s="7" t="s">
        <v>333</v>
      </c>
      <c r="D93" s="3">
        <v>17</v>
      </c>
      <c r="E93" s="5" t="s">
        <v>334</v>
      </c>
      <c r="F93" s="3">
        <v>10</v>
      </c>
      <c r="G93" s="5" t="s">
        <v>32</v>
      </c>
      <c r="H93" s="3"/>
      <c r="I93" s="5">
        <v>57</v>
      </c>
      <c r="J93" s="3">
        <v>34</v>
      </c>
      <c r="K93" s="5" t="s">
        <v>92</v>
      </c>
      <c r="L93" s="3" t="str">
        <f t="shared" si="3"/>
        <v>F</v>
      </c>
      <c r="M93" s="5" t="s">
        <v>124</v>
      </c>
      <c r="N93" s="3" t="str">
        <f t="shared" si="4"/>
        <v>M5F</v>
      </c>
      <c r="O93" s="6" t="s">
        <v>329</v>
      </c>
      <c r="P93" s="3">
        <f t="shared" si="5"/>
        <v>357</v>
      </c>
      <c r="Q93" s="6"/>
    </row>
    <row r="94" spans="1:17" hidden="1" x14ac:dyDescent="0.3">
      <c r="A94" s="2">
        <v>93</v>
      </c>
      <c r="B94" s="3" t="s">
        <v>23</v>
      </c>
      <c r="C94" s="4" t="s">
        <v>335</v>
      </c>
      <c r="D94" s="3"/>
      <c r="E94" s="5" t="s">
        <v>336</v>
      </c>
      <c r="F94" s="3"/>
      <c r="G94" s="5" t="s">
        <v>337</v>
      </c>
      <c r="H94" s="3"/>
      <c r="I94" s="5">
        <v>75</v>
      </c>
      <c r="J94" s="3"/>
      <c r="K94" s="5" t="s">
        <v>112</v>
      </c>
      <c r="L94" s="3" t="str">
        <f t="shared" si="3"/>
        <v>M</v>
      </c>
      <c r="M94" s="5" t="s">
        <v>159</v>
      </c>
      <c r="N94" s="3" t="str">
        <f t="shared" si="4"/>
        <v>M4M</v>
      </c>
      <c r="O94" s="2" t="s">
        <v>338</v>
      </c>
      <c r="P94" s="3">
        <f t="shared" si="5"/>
        <v>0</v>
      </c>
      <c r="Q94" s="2"/>
    </row>
    <row r="95" spans="1:17" x14ac:dyDescent="0.3">
      <c r="A95" s="6">
        <v>94</v>
      </c>
      <c r="B95" s="3" t="s">
        <v>23</v>
      </c>
      <c r="C95" s="7" t="s">
        <v>339</v>
      </c>
      <c r="D95" s="3">
        <v>18</v>
      </c>
      <c r="E95" s="5" t="s">
        <v>340</v>
      </c>
      <c r="F95" s="3">
        <v>10</v>
      </c>
      <c r="G95" s="5" t="s">
        <v>8</v>
      </c>
      <c r="H95" s="3"/>
      <c r="I95" s="5">
        <v>68</v>
      </c>
      <c r="J95" s="3">
        <v>33</v>
      </c>
      <c r="K95" s="5" t="s">
        <v>92</v>
      </c>
      <c r="L95" s="3" t="str">
        <f t="shared" si="3"/>
        <v>F</v>
      </c>
      <c r="M95" s="5" t="s">
        <v>272</v>
      </c>
      <c r="N95" s="3" t="str">
        <f t="shared" si="4"/>
        <v>M5F</v>
      </c>
      <c r="O95" s="6" t="s">
        <v>341</v>
      </c>
      <c r="P95" s="3">
        <f t="shared" si="5"/>
        <v>346.5</v>
      </c>
      <c r="Q95" s="6"/>
    </row>
    <row r="96" spans="1:17" x14ac:dyDescent="0.3">
      <c r="A96" s="2">
        <v>95</v>
      </c>
      <c r="B96" s="3" t="s">
        <v>23</v>
      </c>
      <c r="C96" s="4" t="s">
        <v>342</v>
      </c>
      <c r="D96" s="3">
        <v>19</v>
      </c>
      <c r="E96" s="5" t="s">
        <v>343</v>
      </c>
      <c r="F96" s="3">
        <v>10</v>
      </c>
      <c r="G96" s="5" t="s">
        <v>344</v>
      </c>
      <c r="H96" s="3"/>
      <c r="I96" s="5">
        <v>68</v>
      </c>
      <c r="J96" s="3">
        <v>32</v>
      </c>
      <c r="K96" s="5" t="s">
        <v>92</v>
      </c>
      <c r="L96" s="3" t="str">
        <f t="shared" si="3"/>
        <v>F</v>
      </c>
      <c r="M96" s="5" t="s">
        <v>300</v>
      </c>
      <c r="N96" s="3" t="str">
        <f t="shared" si="4"/>
        <v>M3F</v>
      </c>
      <c r="O96" s="2" t="s">
        <v>341</v>
      </c>
      <c r="P96" s="3">
        <f t="shared" si="5"/>
        <v>336</v>
      </c>
      <c r="Q96" s="2"/>
    </row>
    <row r="97" spans="1:17" hidden="1" x14ac:dyDescent="0.3">
      <c r="A97" s="6">
        <v>96</v>
      </c>
      <c r="B97" s="3" t="s">
        <v>23</v>
      </c>
      <c r="C97" s="7" t="s">
        <v>345</v>
      </c>
      <c r="D97" s="3"/>
      <c r="E97" s="5" t="s">
        <v>346</v>
      </c>
      <c r="F97" s="3"/>
      <c r="G97" s="5" t="s">
        <v>152</v>
      </c>
      <c r="H97" s="3"/>
      <c r="I97" s="5">
        <v>90</v>
      </c>
      <c r="J97" s="3"/>
      <c r="K97" s="5" t="s">
        <v>153</v>
      </c>
      <c r="L97" s="3" t="str">
        <f t="shared" si="3"/>
        <v>M</v>
      </c>
      <c r="M97" s="5" t="s">
        <v>165</v>
      </c>
      <c r="N97" s="3" t="str">
        <f t="shared" si="4"/>
        <v>M2M</v>
      </c>
      <c r="O97" s="6" t="s">
        <v>347</v>
      </c>
      <c r="P97" s="3">
        <f t="shared" si="5"/>
        <v>0</v>
      </c>
      <c r="Q97" s="6"/>
    </row>
    <row r="98" spans="1:17" hidden="1" x14ac:dyDescent="0.3">
      <c r="A98" s="2">
        <v>97</v>
      </c>
      <c r="B98" s="3" t="s">
        <v>23</v>
      </c>
      <c r="C98" s="4" t="s">
        <v>348</v>
      </c>
      <c r="D98" s="3"/>
      <c r="E98" s="5" t="s">
        <v>349</v>
      </c>
      <c r="F98" s="3"/>
      <c r="G98" s="5" t="s">
        <v>328</v>
      </c>
      <c r="H98" s="3"/>
      <c r="I98" s="5">
        <v>60</v>
      </c>
      <c r="J98" s="3"/>
      <c r="K98" s="5" t="s">
        <v>197</v>
      </c>
      <c r="L98" s="3" t="str">
        <f t="shared" si="3"/>
        <v>M</v>
      </c>
      <c r="M98" s="5" t="s">
        <v>243</v>
      </c>
      <c r="N98" s="3" t="str">
        <f t="shared" si="4"/>
        <v>M5M</v>
      </c>
      <c r="O98" s="2" t="s">
        <v>350</v>
      </c>
      <c r="P98" s="3">
        <f t="shared" si="5"/>
        <v>0</v>
      </c>
      <c r="Q98" s="2"/>
    </row>
    <row r="99" spans="1:17" x14ac:dyDescent="0.3">
      <c r="A99" s="6">
        <v>98</v>
      </c>
      <c r="B99" s="3" t="s">
        <v>23</v>
      </c>
      <c r="C99" s="7" t="s">
        <v>351</v>
      </c>
      <c r="D99" s="3">
        <v>20</v>
      </c>
      <c r="E99" s="5" t="s">
        <v>352</v>
      </c>
      <c r="F99" s="3">
        <v>10</v>
      </c>
      <c r="G99" s="5" t="s">
        <v>344</v>
      </c>
      <c r="H99" s="3"/>
      <c r="I99" s="5">
        <v>68</v>
      </c>
      <c r="J99" s="3">
        <v>31</v>
      </c>
      <c r="K99" s="5" t="s">
        <v>92</v>
      </c>
      <c r="L99" s="3" t="str">
        <f t="shared" si="3"/>
        <v>F</v>
      </c>
      <c r="M99" s="5" t="s">
        <v>300</v>
      </c>
      <c r="N99" s="3" t="str">
        <f t="shared" si="4"/>
        <v>M3F</v>
      </c>
      <c r="O99" s="6" t="s">
        <v>353</v>
      </c>
      <c r="P99" s="3">
        <f t="shared" si="5"/>
        <v>325.5</v>
      </c>
      <c r="Q99" s="6"/>
    </row>
    <row r="100" spans="1:17" hidden="1" x14ac:dyDescent="0.3">
      <c r="A100" s="2">
        <v>99</v>
      </c>
      <c r="B100" s="3" t="s">
        <v>23</v>
      </c>
      <c r="C100" s="4" t="s">
        <v>354</v>
      </c>
      <c r="D100" s="3"/>
      <c r="E100" s="5" t="s">
        <v>355</v>
      </c>
      <c r="F100" s="3"/>
      <c r="G100" s="5" t="s">
        <v>307</v>
      </c>
      <c r="H100" s="3"/>
      <c r="I100" s="5">
        <v>69</v>
      </c>
      <c r="J100" s="3"/>
      <c r="K100" s="5" t="s">
        <v>128</v>
      </c>
      <c r="L100" s="3" t="str">
        <f t="shared" si="3"/>
        <v>F</v>
      </c>
      <c r="M100" s="5" t="s">
        <v>332</v>
      </c>
      <c r="N100" s="3" t="str">
        <f t="shared" si="4"/>
        <v>M6F</v>
      </c>
      <c r="O100" s="2" t="s">
        <v>353</v>
      </c>
      <c r="P100" s="3">
        <f t="shared" si="5"/>
        <v>0</v>
      </c>
      <c r="Q100" s="2"/>
    </row>
    <row r="101" spans="1:17" x14ac:dyDescent="0.3">
      <c r="A101" s="6">
        <v>100</v>
      </c>
      <c r="B101" s="3" t="s">
        <v>23</v>
      </c>
      <c r="C101" s="7" t="s">
        <v>356</v>
      </c>
      <c r="D101" s="3">
        <v>21</v>
      </c>
      <c r="E101" s="5" t="s">
        <v>82</v>
      </c>
      <c r="F101" s="3">
        <v>10</v>
      </c>
      <c r="G101" s="5" t="s">
        <v>32</v>
      </c>
      <c r="H101" s="3"/>
      <c r="I101" s="5">
        <v>57</v>
      </c>
      <c r="J101" s="3">
        <v>30</v>
      </c>
      <c r="K101" s="5" t="s">
        <v>92</v>
      </c>
      <c r="L101" s="3" t="str">
        <f t="shared" si="3"/>
        <v>F</v>
      </c>
      <c r="M101" s="5" t="s">
        <v>357</v>
      </c>
      <c r="N101" s="3" t="str">
        <f t="shared" si="4"/>
        <v>M5F</v>
      </c>
      <c r="O101" s="6" t="s">
        <v>347</v>
      </c>
      <c r="P101" s="3">
        <f t="shared" si="5"/>
        <v>315</v>
      </c>
      <c r="Q101" s="6"/>
    </row>
    <row r="102" spans="1:17" hidden="1" x14ac:dyDescent="0.3">
      <c r="A102" s="2">
        <v>101</v>
      </c>
      <c r="B102" s="3" t="s">
        <v>23</v>
      </c>
      <c r="C102" s="4" t="s">
        <v>358</v>
      </c>
      <c r="D102" s="3"/>
      <c r="E102" s="5" t="s">
        <v>359</v>
      </c>
      <c r="F102" s="3"/>
      <c r="G102" s="5"/>
      <c r="H102" s="3"/>
      <c r="I102" s="5"/>
      <c r="J102" s="3"/>
      <c r="K102" s="5"/>
      <c r="L102" s="3" t="str">
        <f t="shared" si="3"/>
        <v>F</v>
      </c>
      <c r="M102" s="5" t="s">
        <v>360</v>
      </c>
      <c r="N102" s="3" t="str">
        <f t="shared" si="4"/>
        <v>M7F</v>
      </c>
      <c r="O102" s="2" t="s">
        <v>347</v>
      </c>
      <c r="P102" s="3">
        <f t="shared" si="5"/>
        <v>0</v>
      </c>
      <c r="Q102" s="2"/>
    </row>
    <row r="103" spans="1:17" hidden="1" x14ac:dyDescent="0.3">
      <c r="A103" s="6">
        <v>102</v>
      </c>
      <c r="B103" s="3" t="s">
        <v>23</v>
      </c>
      <c r="C103" s="7" t="s">
        <v>361</v>
      </c>
      <c r="D103" s="3"/>
      <c r="E103" s="5" t="s">
        <v>362</v>
      </c>
      <c r="F103" s="3"/>
      <c r="G103" s="5" t="s">
        <v>152</v>
      </c>
      <c r="H103" s="3"/>
      <c r="I103" s="5">
        <v>90</v>
      </c>
      <c r="J103" s="3"/>
      <c r="K103" s="5" t="s">
        <v>153</v>
      </c>
      <c r="L103" s="3" t="str">
        <f t="shared" si="3"/>
        <v>F</v>
      </c>
      <c r="M103" s="5" t="s">
        <v>363</v>
      </c>
      <c r="N103" s="3" t="str">
        <f t="shared" si="4"/>
        <v>M4F</v>
      </c>
      <c r="O103" s="6" t="s">
        <v>347</v>
      </c>
      <c r="P103" s="3">
        <f t="shared" si="5"/>
        <v>0</v>
      </c>
      <c r="Q103" s="6"/>
    </row>
    <row r="104" spans="1:17" hidden="1" x14ac:dyDescent="0.3">
      <c r="A104" s="2">
        <v>103</v>
      </c>
      <c r="B104" s="3" t="s">
        <v>23</v>
      </c>
      <c r="C104" s="4" t="s">
        <v>364</v>
      </c>
      <c r="D104" s="3">
        <v>30</v>
      </c>
      <c r="E104" s="5" t="s">
        <v>51</v>
      </c>
      <c r="F104" s="3">
        <v>10</v>
      </c>
      <c r="G104" s="5" t="s">
        <v>8</v>
      </c>
      <c r="H104" s="3"/>
      <c r="I104" s="5">
        <v>68</v>
      </c>
      <c r="J104" s="3">
        <v>21</v>
      </c>
      <c r="K104" s="5" t="s">
        <v>92</v>
      </c>
      <c r="L104" s="3" t="str">
        <f t="shared" si="3"/>
        <v>M</v>
      </c>
      <c r="M104" s="5" t="s">
        <v>365</v>
      </c>
      <c r="N104" s="3" t="str">
        <f t="shared" si="4"/>
        <v>M9M</v>
      </c>
      <c r="O104" s="2"/>
      <c r="P104" s="3">
        <f t="shared" si="5"/>
        <v>220.5</v>
      </c>
      <c r="Q104" s="2"/>
    </row>
    <row r="105" spans="1:17" hidden="1" x14ac:dyDescent="0.3">
      <c r="A105" s="6">
        <v>104</v>
      </c>
      <c r="B105" s="3" t="s">
        <v>23</v>
      </c>
      <c r="C105" s="7" t="s">
        <v>366</v>
      </c>
      <c r="D105" s="3">
        <v>31</v>
      </c>
      <c r="E105" s="5" t="s">
        <v>367</v>
      </c>
      <c r="F105" s="3">
        <v>10</v>
      </c>
      <c r="G105" s="5" t="s">
        <v>233</v>
      </c>
      <c r="H105" s="3"/>
      <c r="I105" s="5">
        <v>67</v>
      </c>
      <c r="J105" s="3">
        <v>20</v>
      </c>
      <c r="K105" s="5" t="s">
        <v>92</v>
      </c>
      <c r="L105" s="3" t="str">
        <f t="shared" si="3"/>
        <v>M</v>
      </c>
      <c r="M105" s="5" t="s">
        <v>106</v>
      </c>
      <c r="N105" s="3" t="str">
        <f t="shared" si="4"/>
        <v>M4M</v>
      </c>
      <c r="O105" s="6"/>
      <c r="P105" s="3">
        <f t="shared" si="5"/>
        <v>210</v>
      </c>
      <c r="Q105" s="6"/>
    </row>
    <row r="106" spans="1:17" x14ac:dyDescent="0.3">
      <c r="A106" s="2">
        <v>105</v>
      </c>
      <c r="B106" s="3" t="s">
        <v>23</v>
      </c>
      <c r="C106" s="4" t="s">
        <v>368</v>
      </c>
      <c r="D106" s="3">
        <v>22</v>
      </c>
      <c r="E106" s="5" t="s">
        <v>369</v>
      </c>
      <c r="F106" s="3">
        <v>10</v>
      </c>
      <c r="G106" s="5" t="s">
        <v>8</v>
      </c>
      <c r="H106" s="3"/>
      <c r="I106" s="5">
        <v>68</v>
      </c>
      <c r="J106" s="3">
        <v>29</v>
      </c>
      <c r="K106" s="5" t="s">
        <v>92</v>
      </c>
      <c r="L106" s="3" t="str">
        <f t="shared" si="3"/>
        <v>F</v>
      </c>
      <c r="M106" s="5" t="s">
        <v>283</v>
      </c>
      <c r="N106" s="3" t="str">
        <f t="shared" si="4"/>
        <v>M7F</v>
      </c>
      <c r="O106" s="2" t="s">
        <v>370</v>
      </c>
      <c r="P106" s="3">
        <f t="shared" si="5"/>
        <v>304.5</v>
      </c>
      <c r="Q106" s="2"/>
    </row>
    <row r="107" spans="1:17" hidden="1" x14ac:dyDescent="0.3">
      <c r="A107" s="6">
        <v>106</v>
      </c>
      <c r="B107" s="3" t="s">
        <v>23</v>
      </c>
      <c r="C107" s="7" t="s">
        <v>371</v>
      </c>
      <c r="D107" s="3"/>
      <c r="E107" s="5" t="s">
        <v>372</v>
      </c>
      <c r="F107" s="3"/>
      <c r="G107" s="5"/>
      <c r="H107" s="3"/>
      <c r="I107" s="5"/>
      <c r="J107" s="3"/>
      <c r="K107" s="5"/>
      <c r="L107" s="3" t="str">
        <f t="shared" si="3"/>
        <v>F</v>
      </c>
      <c r="M107" s="5" t="s">
        <v>140</v>
      </c>
      <c r="N107" s="3" t="str">
        <f t="shared" si="4"/>
        <v>M3F</v>
      </c>
      <c r="O107" s="6" t="s">
        <v>370</v>
      </c>
      <c r="P107" s="3">
        <f t="shared" si="5"/>
        <v>0</v>
      </c>
      <c r="Q107" s="6"/>
    </row>
    <row r="108" spans="1:17" hidden="1" x14ac:dyDescent="0.3">
      <c r="A108" s="2">
        <v>107</v>
      </c>
      <c r="B108" s="3" t="s">
        <v>23</v>
      </c>
      <c r="C108" s="4" t="s">
        <v>373</v>
      </c>
      <c r="D108" s="3"/>
      <c r="E108" s="5" t="s">
        <v>374</v>
      </c>
      <c r="F108" s="3"/>
      <c r="G108" s="5" t="s">
        <v>375</v>
      </c>
      <c r="H108" s="3"/>
      <c r="I108" s="5">
        <v>78</v>
      </c>
      <c r="J108" s="3"/>
      <c r="K108" s="5" t="s">
        <v>112</v>
      </c>
      <c r="L108" s="3" t="str">
        <f t="shared" si="3"/>
        <v>M</v>
      </c>
      <c r="M108" s="5" t="s">
        <v>376</v>
      </c>
      <c r="N108" s="3" t="str">
        <f t="shared" si="4"/>
        <v>M8M</v>
      </c>
      <c r="O108" s="2"/>
      <c r="P108" s="3">
        <f t="shared" si="5"/>
        <v>0</v>
      </c>
      <c r="Q108" s="2"/>
    </row>
    <row r="109" spans="1:17" ht="20.399999999999999" hidden="1" x14ac:dyDescent="0.3">
      <c r="A109" s="2">
        <v>1</v>
      </c>
      <c r="B109" s="3" t="s">
        <v>522</v>
      </c>
      <c r="C109" s="4" t="s">
        <v>377</v>
      </c>
      <c r="D109" s="3">
        <v>1</v>
      </c>
      <c r="E109" s="5" t="s">
        <v>54</v>
      </c>
      <c r="F109" s="3">
        <v>10</v>
      </c>
      <c r="G109" s="5" t="s">
        <v>8</v>
      </c>
      <c r="H109" s="3"/>
      <c r="I109" s="5">
        <v>68</v>
      </c>
      <c r="J109" s="3">
        <v>50</v>
      </c>
      <c r="K109" s="5" t="s">
        <v>92</v>
      </c>
      <c r="L109" s="3" t="str">
        <f t="shared" si="3"/>
        <v>M</v>
      </c>
      <c r="M109" s="5" t="s">
        <v>93</v>
      </c>
      <c r="N109" s="3" t="str">
        <f t="shared" si="4"/>
        <v>ESM</v>
      </c>
      <c r="O109" s="2"/>
      <c r="P109" s="3">
        <f t="shared" si="5"/>
        <v>525</v>
      </c>
      <c r="Q109" s="2"/>
    </row>
    <row r="110" spans="1:17" ht="20.399999999999999" hidden="1" x14ac:dyDescent="0.3">
      <c r="A110" s="6">
        <v>2</v>
      </c>
      <c r="B110" s="3" t="s">
        <v>522</v>
      </c>
      <c r="C110" s="7" t="s">
        <v>378</v>
      </c>
      <c r="D110" s="3">
        <v>2</v>
      </c>
      <c r="E110" s="5" t="s">
        <v>65</v>
      </c>
      <c r="F110" s="3">
        <v>10</v>
      </c>
      <c r="G110" s="5" t="s">
        <v>8</v>
      </c>
      <c r="H110" s="3"/>
      <c r="I110" s="5">
        <v>68</v>
      </c>
      <c r="J110" s="3">
        <v>49</v>
      </c>
      <c r="K110" s="5" t="s">
        <v>92</v>
      </c>
      <c r="L110" s="3" t="str">
        <f t="shared" si="3"/>
        <v>M</v>
      </c>
      <c r="M110" s="5" t="s">
        <v>96</v>
      </c>
      <c r="N110" s="3" t="str">
        <f t="shared" si="4"/>
        <v>M3M</v>
      </c>
      <c r="O110" s="6"/>
      <c r="P110" s="3">
        <f t="shared" si="5"/>
        <v>514.5</v>
      </c>
      <c r="Q110" s="6"/>
    </row>
    <row r="111" spans="1:17" ht="20.399999999999999" hidden="1" x14ac:dyDescent="0.3">
      <c r="A111" s="2">
        <v>3</v>
      </c>
      <c r="B111" s="3" t="s">
        <v>522</v>
      </c>
      <c r="C111" s="4" t="s">
        <v>379</v>
      </c>
      <c r="D111" s="3"/>
      <c r="E111" s="5" t="s">
        <v>380</v>
      </c>
      <c r="F111" s="3"/>
      <c r="G111" s="5" t="s">
        <v>111</v>
      </c>
      <c r="H111" s="3"/>
      <c r="I111" s="5">
        <v>91</v>
      </c>
      <c r="J111" s="3"/>
      <c r="K111" s="5" t="s">
        <v>112</v>
      </c>
      <c r="L111" s="3" t="str">
        <f t="shared" si="3"/>
        <v>M</v>
      </c>
      <c r="M111" s="5" t="s">
        <v>381</v>
      </c>
      <c r="N111" s="3" t="str">
        <f t="shared" si="4"/>
        <v>M2M</v>
      </c>
      <c r="O111" s="2"/>
      <c r="P111" s="3">
        <f t="shared" si="5"/>
        <v>0</v>
      </c>
      <c r="Q111" s="2"/>
    </row>
    <row r="112" spans="1:17" ht="20.399999999999999" hidden="1" x14ac:dyDescent="0.3">
      <c r="A112" s="6">
        <v>4</v>
      </c>
      <c r="B112" s="3" t="s">
        <v>522</v>
      </c>
      <c r="C112" s="7" t="s">
        <v>382</v>
      </c>
      <c r="D112" s="3">
        <v>3</v>
      </c>
      <c r="E112" s="5" t="s">
        <v>55</v>
      </c>
      <c r="F112" s="3">
        <v>10</v>
      </c>
      <c r="G112" s="5" t="s">
        <v>4</v>
      </c>
      <c r="H112" s="3"/>
      <c r="I112" s="5">
        <v>10</v>
      </c>
      <c r="J112" s="3">
        <v>48</v>
      </c>
      <c r="K112" s="5" t="s">
        <v>92</v>
      </c>
      <c r="L112" s="3" t="str">
        <f t="shared" si="3"/>
        <v>M</v>
      </c>
      <c r="M112" s="5" t="s">
        <v>137</v>
      </c>
      <c r="N112" s="3" t="str">
        <f t="shared" si="4"/>
        <v>M3M</v>
      </c>
      <c r="O112" s="6"/>
      <c r="P112" s="3">
        <f t="shared" si="5"/>
        <v>504</v>
      </c>
      <c r="Q112" s="6"/>
    </row>
    <row r="113" spans="1:17" ht="20.399999999999999" hidden="1" x14ac:dyDescent="0.3">
      <c r="A113" s="2">
        <v>5</v>
      </c>
      <c r="B113" s="3" t="s">
        <v>522</v>
      </c>
      <c r="C113" s="4" t="s">
        <v>383</v>
      </c>
      <c r="D113" s="3">
        <v>4</v>
      </c>
      <c r="E113" s="5" t="s">
        <v>70</v>
      </c>
      <c r="F113" s="3">
        <v>10</v>
      </c>
      <c r="G113" s="5" t="s">
        <v>8</v>
      </c>
      <c r="H113" s="3"/>
      <c r="I113" s="5">
        <v>68</v>
      </c>
      <c r="J113" s="3">
        <v>47</v>
      </c>
      <c r="K113" s="5" t="s">
        <v>92</v>
      </c>
      <c r="L113" s="3" t="str">
        <f t="shared" si="3"/>
        <v>M</v>
      </c>
      <c r="M113" s="5" t="s">
        <v>98</v>
      </c>
      <c r="N113" s="3" t="str">
        <f t="shared" si="4"/>
        <v>CAM</v>
      </c>
      <c r="O113" s="2"/>
      <c r="P113" s="3">
        <f t="shared" si="5"/>
        <v>493.5</v>
      </c>
      <c r="Q113" s="2"/>
    </row>
    <row r="114" spans="1:17" ht="20.399999999999999" hidden="1" x14ac:dyDescent="0.3">
      <c r="A114" s="6">
        <v>6</v>
      </c>
      <c r="B114" s="3" t="s">
        <v>522</v>
      </c>
      <c r="C114" s="7" t="s">
        <v>384</v>
      </c>
      <c r="D114" s="3">
        <v>5</v>
      </c>
      <c r="E114" s="5" t="s">
        <v>57</v>
      </c>
      <c r="F114" s="3">
        <v>10</v>
      </c>
      <c r="G114" s="5" t="s">
        <v>71</v>
      </c>
      <c r="H114" s="3"/>
      <c r="I114" s="5">
        <v>57</v>
      </c>
      <c r="J114" s="3">
        <v>46</v>
      </c>
      <c r="K114" s="5" t="s">
        <v>92</v>
      </c>
      <c r="L114" s="3" t="str">
        <f t="shared" si="3"/>
        <v>M</v>
      </c>
      <c r="M114" s="5" t="s">
        <v>108</v>
      </c>
      <c r="N114" s="3" t="str">
        <f t="shared" si="4"/>
        <v>M4M</v>
      </c>
      <c r="O114" s="6"/>
      <c r="P114" s="3">
        <f t="shared" si="5"/>
        <v>483</v>
      </c>
      <c r="Q114" s="6"/>
    </row>
    <row r="115" spans="1:17" ht="20.399999999999999" hidden="1" x14ac:dyDescent="0.3">
      <c r="A115" s="2">
        <v>7</v>
      </c>
      <c r="B115" s="3" t="s">
        <v>522</v>
      </c>
      <c r="C115" s="4" t="s">
        <v>385</v>
      </c>
      <c r="D115" s="3"/>
      <c r="E115" s="5" t="s">
        <v>386</v>
      </c>
      <c r="F115" s="3"/>
      <c r="G115" s="5" t="s">
        <v>111</v>
      </c>
      <c r="H115" s="3"/>
      <c r="I115" s="5">
        <v>91</v>
      </c>
      <c r="J115" s="3"/>
      <c r="K115" s="5" t="s">
        <v>112</v>
      </c>
      <c r="L115" s="3" t="str">
        <f t="shared" si="3"/>
        <v>M</v>
      </c>
      <c r="M115" s="5" t="s">
        <v>387</v>
      </c>
      <c r="N115" s="3" t="str">
        <f t="shared" si="4"/>
        <v>SEM</v>
      </c>
      <c r="O115" s="2"/>
      <c r="P115" s="3">
        <f t="shared" si="5"/>
        <v>0</v>
      </c>
      <c r="Q115" s="2"/>
    </row>
    <row r="116" spans="1:17" ht="20.399999999999999" hidden="1" x14ac:dyDescent="0.3">
      <c r="A116" s="6">
        <v>8</v>
      </c>
      <c r="B116" s="3" t="s">
        <v>522</v>
      </c>
      <c r="C116" s="7" t="s">
        <v>388</v>
      </c>
      <c r="D116" s="3"/>
      <c r="E116" s="5" t="s">
        <v>389</v>
      </c>
      <c r="F116" s="3"/>
      <c r="G116" s="5" t="s">
        <v>111</v>
      </c>
      <c r="H116" s="3"/>
      <c r="I116" s="5">
        <v>91</v>
      </c>
      <c r="J116" s="3"/>
      <c r="K116" s="5" t="s">
        <v>112</v>
      </c>
      <c r="L116" s="3" t="str">
        <f t="shared" si="3"/>
        <v>M</v>
      </c>
      <c r="M116" s="5" t="s">
        <v>172</v>
      </c>
      <c r="N116" s="3" t="str">
        <f t="shared" si="4"/>
        <v>M3M</v>
      </c>
      <c r="O116" s="6"/>
      <c r="P116" s="3">
        <f t="shared" si="5"/>
        <v>0</v>
      </c>
      <c r="Q116" s="6"/>
    </row>
    <row r="117" spans="1:17" ht="20.399999999999999" hidden="1" x14ac:dyDescent="0.3">
      <c r="A117" s="2">
        <v>9</v>
      </c>
      <c r="B117" s="3" t="s">
        <v>522</v>
      </c>
      <c r="C117" s="4" t="s">
        <v>390</v>
      </c>
      <c r="D117" s="3">
        <v>6</v>
      </c>
      <c r="E117" s="5" t="s">
        <v>16</v>
      </c>
      <c r="F117" s="3">
        <v>10</v>
      </c>
      <c r="G117" s="5" t="s">
        <v>8</v>
      </c>
      <c r="H117" s="3"/>
      <c r="I117" s="5">
        <v>68</v>
      </c>
      <c r="J117" s="3">
        <v>45</v>
      </c>
      <c r="K117" s="5" t="s">
        <v>92</v>
      </c>
      <c r="L117" s="3" t="str">
        <f t="shared" si="3"/>
        <v>M</v>
      </c>
      <c r="M117" s="5" t="s">
        <v>93</v>
      </c>
      <c r="N117" s="3" t="str">
        <f t="shared" si="4"/>
        <v>ESM</v>
      </c>
      <c r="O117" s="2"/>
      <c r="P117" s="3">
        <f t="shared" si="5"/>
        <v>472.5</v>
      </c>
      <c r="Q117" s="2"/>
    </row>
    <row r="118" spans="1:17" ht="20.399999999999999" hidden="1" x14ac:dyDescent="0.3">
      <c r="A118" s="6">
        <v>10</v>
      </c>
      <c r="B118" s="3" t="s">
        <v>522</v>
      </c>
      <c r="C118" s="7" t="s">
        <v>391</v>
      </c>
      <c r="D118" s="3"/>
      <c r="E118" s="5" t="s">
        <v>392</v>
      </c>
      <c r="F118" s="3"/>
      <c r="G118" s="5" t="s">
        <v>393</v>
      </c>
      <c r="H118" s="3"/>
      <c r="I118" s="5">
        <v>95</v>
      </c>
      <c r="J118" s="3"/>
      <c r="K118" s="5" t="s">
        <v>112</v>
      </c>
      <c r="L118" s="3" t="str">
        <f t="shared" si="3"/>
        <v>M</v>
      </c>
      <c r="M118" s="5" t="s">
        <v>106</v>
      </c>
      <c r="N118" s="3" t="str">
        <f t="shared" si="4"/>
        <v>M4M</v>
      </c>
      <c r="O118" s="6"/>
      <c r="P118" s="3">
        <f t="shared" si="5"/>
        <v>0</v>
      </c>
      <c r="Q118" s="6"/>
    </row>
    <row r="119" spans="1:17" ht="20.399999999999999" hidden="1" x14ac:dyDescent="0.3">
      <c r="A119" s="2">
        <v>11</v>
      </c>
      <c r="B119" s="3" t="s">
        <v>522</v>
      </c>
      <c r="C119" s="4" t="s">
        <v>394</v>
      </c>
      <c r="D119" s="3">
        <v>7</v>
      </c>
      <c r="E119" s="5" t="s">
        <v>0</v>
      </c>
      <c r="F119" s="3">
        <v>10</v>
      </c>
      <c r="G119" s="5" t="s">
        <v>1</v>
      </c>
      <c r="H119" s="3"/>
      <c r="I119" s="5">
        <v>10</v>
      </c>
      <c r="J119" s="3">
        <v>44</v>
      </c>
      <c r="K119" s="5" t="s">
        <v>92</v>
      </c>
      <c r="L119" s="3" t="str">
        <f t="shared" si="3"/>
        <v>M</v>
      </c>
      <c r="M119" s="5" t="s">
        <v>106</v>
      </c>
      <c r="N119" s="3" t="str">
        <f t="shared" si="4"/>
        <v>M4M</v>
      </c>
      <c r="O119" s="2"/>
      <c r="P119" s="3">
        <f t="shared" si="5"/>
        <v>462</v>
      </c>
      <c r="Q119" s="2"/>
    </row>
    <row r="120" spans="1:17" ht="20.399999999999999" hidden="1" x14ac:dyDescent="0.3">
      <c r="A120" s="6">
        <v>12</v>
      </c>
      <c r="B120" s="3" t="s">
        <v>522</v>
      </c>
      <c r="C120" s="7" t="s">
        <v>395</v>
      </c>
      <c r="D120" s="3"/>
      <c r="E120" s="5" t="s">
        <v>120</v>
      </c>
      <c r="F120" s="3"/>
      <c r="G120" s="5" t="s">
        <v>121</v>
      </c>
      <c r="H120" s="3"/>
      <c r="I120" s="5">
        <v>91</v>
      </c>
      <c r="J120" s="3"/>
      <c r="K120" s="5" t="s">
        <v>112</v>
      </c>
      <c r="L120" s="3" t="str">
        <f t="shared" si="3"/>
        <v>M</v>
      </c>
      <c r="M120" s="5" t="s">
        <v>122</v>
      </c>
      <c r="N120" s="3" t="str">
        <f t="shared" si="4"/>
        <v>M2M</v>
      </c>
      <c r="O120" s="6"/>
      <c r="P120" s="3">
        <f t="shared" si="5"/>
        <v>0</v>
      </c>
      <c r="Q120" s="6"/>
    </row>
    <row r="121" spans="1:17" ht="20.399999999999999" hidden="1" x14ac:dyDescent="0.3">
      <c r="A121" s="2">
        <v>13</v>
      </c>
      <c r="B121" s="3" t="s">
        <v>522</v>
      </c>
      <c r="C121" s="4" t="s">
        <v>396</v>
      </c>
      <c r="D121" s="3">
        <v>8</v>
      </c>
      <c r="E121" s="5" t="s">
        <v>56</v>
      </c>
      <c r="F121" s="3">
        <v>10</v>
      </c>
      <c r="G121" s="5" t="s">
        <v>8</v>
      </c>
      <c r="H121" s="3"/>
      <c r="I121" s="5">
        <v>68</v>
      </c>
      <c r="J121" s="3">
        <v>43</v>
      </c>
      <c r="K121" s="5" t="s">
        <v>92</v>
      </c>
      <c r="L121" s="3" t="str">
        <f t="shared" si="3"/>
        <v>M</v>
      </c>
      <c r="M121" s="5" t="s">
        <v>117</v>
      </c>
      <c r="N121" s="3" t="str">
        <f t="shared" si="4"/>
        <v>M4M</v>
      </c>
      <c r="O121" s="2"/>
      <c r="P121" s="3">
        <f t="shared" si="5"/>
        <v>451.5</v>
      </c>
      <c r="Q121" s="2"/>
    </row>
    <row r="122" spans="1:17" ht="20.399999999999999" hidden="1" x14ac:dyDescent="0.3">
      <c r="A122" s="6">
        <v>14</v>
      </c>
      <c r="B122" s="3" t="s">
        <v>522</v>
      </c>
      <c r="C122" s="7" t="s">
        <v>311</v>
      </c>
      <c r="D122" s="3">
        <v>9</v>
      </c>
      <c r="E122" s="5" t="s">
        <v>58</v>
      </c>
      <c r="F122" s="3">
        <v>10</v>
      </c>
      <c r="G122" s="5" t="s">
        <v>8</v>
      </c>
      <c r="H122" s="3"/>
      <c r="I122" s="5">
        <v>68</v>
      </c>
      <c r="J122" s="3">
        <v>42</v>
      </c>
      <c r="K122" s="5" t="s">
        <v>92</v>
      </c>
      <c r="L122" s="3" t="str">
        <f t="shared" si="3"/>
        <v>M</v>
      </c>
      <c r="M122" s="5" t="s">
        <v>115</v>
      </c>
      <c r="N122" s="3" t="str">
        <f t="shared" si="4"/>
        <v>M5M</v>
      </c>
      <c r="O122" s="6"/>
      <c r="P122" s="3">
        <f t="shared" si="5"/>
        <v>441</v>
      </c>
      <c r="Q122" s="6"/>
    </row>
    <row r="123" spans="1:17" ht="20.399999999999999" x14ac:dyDescent="0.3">
      <c r="A123" s="2">
        <v>15</v>
      </c>
      <c r="B123" s="3" t="s">
        <v>522</v>
      </c>
      <c r="C123" s="4" t="s">
        <v>311</v>
      </c>
      <c r="D123" s="3">
        <v>1</v>
      </c>
      <c r="E123" s="5" t="s">
        <v>9</v>
      </c>
      <c r="F123" s="3">
        <v>10</v>
      </c>
      <c r="G123" s="5" t="s">
        <v>8</v>
      </c>
      <c r="H123" s="3"/>
      <c r="I123" s="5">
        <v>68</v>
      </c>
      <c r="J123" s="3">
        <v>50</v>
      </c>
      <c r="K123" s="5" t="s">
        <v>92</v>
      </c>
      <c r="L123" s="3" t="str">
        <f t="shared" si="3"/>
        <v>F</v>
      </c>
      <c r="M123" s="5" t="s">
        <v>124</v>
      </c>
      <c r="N123" s="3" t="str">
        <f t="shared" si="4"/>
        <v>M5F</v>
      </c>
      <c r="O123" s="2"/>
      <c r="P123" s="3">
        <f t="shared" si="5"/>
        <v>525</v>
      </c>
      <c r="Q123" s="2"/>
    </row>
    <row r="124" spans="1:17" ht="20.399999999999999" hidden="1" x14ac:dyDescent="0.3">
      <c r="A124" s="6">
        <v>16</v>
      </c>
      <c r="B124" s="3" t="s">
        <v>522</v>
      </c>
      <c r="C124" s="7" t="s">
        <v>397</v>
      </c>
      <c r="D124" s="3">
        <v>10</v>
      </c>
      <c r="E124" s="5" t="s">
        <v>2</v>
      </c>
      <c r="F124" s="3">
        <v>10</v>
      </c>
      <c r="G124" s="5" t="s">
        <v>8</v>
      </c>
      <c r="H124" s="3"/>
      <c r="I124" s="5">
        <v>68</v>
      </c>
      <c r="J124" s="3">
        <v>41</v>
      </c>
      <c r="K124" s="5" t="s">
        <v>92</v>
      </c>
      <c r="L124" s="3" t="str">
        <f t="shared" si="3"/>
        <v>M</v>
      </c>
      <c r="M124" s="5" t="s">
        <v>398</v>
      </c>
      <c r="N124" s="3" t="str">
        <f t="shared" si="4"/>
        <v>M2M</v>
      </c>
      <c r="O124" s="6"/>
      <c r="P124" s="3">
        <f t="shared" si="5"/>
        <v>430.5</v>
      </c>
      <c r="Q124" s="6"/>
    </row>
    <row r="125" spans="1:17" ht="20.399999999999999" x14ac:dyDescent="0.3">
      <c r="A125" s="2">
        <v>17</v>
      </c>
      <c r="B125" s="3" t="s">
        <v>522</v>
      </c>
      <c r="C125" s="4" t="s">
        <v>399</v>
      </c>
      <c r="D125" s="3">
        <v>2</v>
      </c>
      <c r="E125" s="5" t="s">
        <v>3</v>
      </c>
      <c r="F125" s="3">
        <v>10</v>
      </c>
      <c r="G125" s="5" t="s">
        <v>4</v>
      </c>
      <c r="H125" s="3"/>
      <c r="I125" s="5">
        <v>10</v>
      </c>
      <c r="J125" s="3">
        <v>49</v>
      </c>
      <c r="K125" s="5" t="s">
        <v>92</v>
      </c>
      <c r="L125" s="3" t="str">
        <f t="shared" si="3"/>
        <v>F</v>
      </c>
      <c r="M125" s="5" t="s">
        <v>168</v>
      </c>
      <c r="N125" s="3" t="str">
        <f t="shared" si="4"/>
        <v>M2F</v>
      </c>
      <c r="O125" s="2"/>
      <c r="P125" s="3">
        <f t="shared" si="5"/>
        <v>514.5</v>
      </c>
      <c r="Q125" s="2"/>
    </row>
    <row r="126" spans="1:17" ht="20.399999999999999" hidden="1" x14ac:dyDescent="0.3">
      <c r="A126" s="6">
        <v>18</v>
      </c>
      <c r="B126" s="3" t="s">
        <v>522</v>
      </c>
      <c r="C126" s="7" t="s">
        <v>400</v>
      </c>
      <c r="D126" s="3"/>
      <c r="E126" s="5" t="s">
        <v>401</v>
      </c>
      <c r="F126" s="3"/>
      <c r="G126" s="5" t="s">
        <v>111</v>
      </c>
      <c r="H126" s="3"/>
      <c r="I126" s="5">
        <v>91</v>
      </c>
      <c r="J126" s="3"/>
      <c r="K126" s="5" t="s">
        <v>112</v>
      </c>
      <c r="L126" s="3" t="str">
        <f t="shared" si="3"/>
        <v>F</v>
      </c>
      <c r="M126" s="5" t="s">
        <v>402</v>
      </c>
      <c r="N126" s="3" t="str">
        <f t="shared" si="4"/>
        <v>M1F</v>
      </c>
      <c r="O126" s="6"/>
      <c r="P126" s="3">
        <f t="shared" si="5"/>
        <v>0</v>
      </c>
      <c r="Q126" s="6"/>
    </row>
    <row r="127" spans="1:17" ht="20.399999999999999" hidden="1" x14ac:dyDescent="0.3">
      <c r="A127" s="2">
        <v>19</v>
      </c>
      <c r="B127" s="3" t="s">
        <v>522</v>
      </c>
      <c r="C127" s="4" t="s">
        <v>403</v>
      </c>
      <c r="D127" s="3">
        <v>11</v>
      </c>
      <c r="E127" s="5" t="s">
        <v>15</v>
      </c>
      <c r="F127" s="3">
        <v>10</v>
      </c>
      <c r="G127" s="5" t="s">
        <v>8</v>
      </c>
      <c r="H127" s="3"/>
      <c r="I127" s="5">
        <v>68</v>
      </c>
      <c r="J127" s="3">
        <v>40</v>
      </c>
      <c r="K127" s="5" t="s">
        <v>92</v>
      </c>
      <c r="L127" s="3" t="str">
        <f t="shared" si="3"/>
        <v>M</v>
      </c>
      <c r="M127" s="5" t="s">
        <v>159</v>
      </c>
      <c r="N127" s="3" t="str">
        <f t="shared" si="4"/>
        <v>M4M</v>
      </c>
      <c r="O127" s="2"/>
      <c r="P127" s="3">
        <f t="shared" si="5"/>
        <v>420</v>
      </c>
      <c r="Q127" s="2"/>
    </row>
    <row r="128" spans="1:17" ht="20.399999999999999" hidden="1" x14ac:dyDescent="0.3">
      <c r="A128" s="6">
        <v>20</v>
      </c>
      <c r="B128" s="3" t="s">
        <v>522</v>
      </c>
      <c r="C128" s="7" t="s">
        <v>404</v>
      </c>
      <c r="D128" s="3"/>
      <c r="E128" s="5" t="s">
        <v>142</v>
      </c>
      <c r="F128" s="3"/>
      <c r="G128" s="5" t="s">
        <v>132</v>
      </c>
      <c r="H128" s="3"/>
      <c r="I128" s="5">
        <v>77</v>
      </c>
      <c r="J128" s="3"/>
      <c r="K128" s="5" t="s">
        <v>112</v>
      </c>
      <c r="L128" s="3" t="str">
        <f t="shared" si="3"/>
        <v>M</v>
      </c>
      <c r="M128" s="5" t="s">
        <v>143</v>
      </c>
      <c r="N128" s="3" t="str">
        <f t="shared" si="4"/>
        <v>M2M</v>
      </c>
      <c r="O128" s="6"/>
      <c r="P128" s="3">
        <f t="shared" si="5"/>
        <v>0</v>
      </c>
      <c r="Q128" s="6"/>
    </row>
    <row r="129" spans="1:17" ht="20.399999999999999" hidden="1" x14ac:dyDescent="0.3">
      <c r="A129" s="2">
        <v>21</v>
      </c>
      <c r="B129" s="3" t="s">
        <v>522</v>
      </c>
      <c r="C129" s="4" t="s">
        <v>405</v>
      </c>
      <c r="D129" s="3"/>
      <c r="E129" s="5" t="s">
        <v>406</v>
      </c>
      <c r="F129" s="3"/>
      <c r="G129" s="5" t="s">
        <v>111</v>
      </c>
      <c r="H129" s="3"/>
      <c r="I129" s="5">
        <v>91</v>
      </c>
      <c r="J129" s="3"/>
      <c r="K129" s="5" t="s">
        <v>112</v>
      </c>
      <c r="L129" s="3" t="str">
        <f t="shared" si="3"/>
        <v>F</v>
      </c>
      <c r="M129" s="5" t="s">
        <v>407</v>
      </c>
      <c r="N129" s="3" t="str">
        <f t="shared" si="4"/>
        <v>M4F</v>
      </c>
      <c r="O129" s="2"/>
      <c r="P129" s="3">
        <f t="shared" si="5"/>
        <v>0</v>
      </c>
      <c r="Q129" s="2"/>
    </row>
    <row r="130" spans="1:17" ht="20.399999999999999" hidden="1" x14ac:dyDescent="0.3">
      <c r="A130" s="6">
        <v>22</v>
      </c>
      <c r="B130" s="3" t="s">
        <v>522</v>
      </c>
      <c r="C130" s="7" t="s">
        <v>408</v>
      </c>
      <c r="D130" s="3"/>
      <c r="E130" s="5" t="s">
        <v>145</v>
      </c>
      <c r="F130" s="3"/>
      <c r="G130" s="5" t="s">
        <v>121</v>
      </c>
      <c r="H130" s="3"/>
      <c r="I130" s="5">
        <v>91</v>
      </c>
      <c r="J130" s="3"/>
      <c r="K130" s="5" t="s">
        <v>112</v>
      </c>
      <c r="L130" s="3" t="str">
        <f t="shared" si="3"/>
        <v>M</v>
      </c>
      <c r="M130" s="5" t="s">
        <v>146</v>
      </c>
      <c r="N130" s="3" t="str">
        <f t="shared" si="4"/>
        <v>M5M</v>
      </c>
      <c r="O130" s="6"/>
      <c r="P130" s="3">
        <f t="shared" si="5"/>
        <v>0</v>
      </c>
      <c r="Q130" s="6"/>
    </row>
    <row r="131" spans="1:17" ht="20.399999999999999" hidden="1" x14ac:dyDescent="0.3">
      <c r="A131" s="2">
        <v>23</v>
      </c>
      <c r="B131" s="3" t="s">
        <v>522</v>
      </c>
      <c r="C131" s="4" t="s">
        <v>409</v>
      </c>
      <c r="D131" s="3">
        <v>12</v>
      </c>
      <c r="E131" s="5" t="s">
        <v>18</v>
      </c>
      <c r="F131" s="3">
        <v>10</v>
      </c>
      <c r="G131" s="5" t="s">
        <v>32</v>
      </c>
      <c r="H131" s="3"/>
      <c r="I131" s="5">
        <v>57</v>
      </c>
      <c r="J131" s="3">
        <v>39</v>
      </c>
      <c r="K131" s="5" t="s">
        <v>92</v>
      </c>
      <c r="L131" s="3" t="str">
        <f t="shared" ref="L131:L194" si="6">MID(M131,3,1)</f>
        <v>M</v>
      </c>
      <c r="M131" s="5" t="s">
        <v>137</v>
      </c>
      <c r="N131" s="3" t="str">
        <f t="shared" ref="N131:N194" si="7">MID(M131,1,3)</f>
        <v>M3M</v>
      </c>
      <c r="O131" s="2"/>
      <c r="P131" s="3">
        <f t="shared" ref="P131:P194" si="8">+J131*F131*1.05</f>
        <v>409.5</v>
      </c>
      <c r="Q131" s="2"/>
    </row>
    <row r="132" spans="1:17" ht="20.399999999999999" x14ac:dyDescent="0.3">
      <c r="A132" s="6">
        <v>24</v>
      </c>
      <c r="B132" s="3" t="s">
        <v>522</v>
      </c>
      <c r="C132" s="7" t="s">
        <v>410</v>
      </c>
      <c r="D132" s="3">
        <v>3</v>
      </c>
      <c r="E132" s="5" t="s">
        <v>38</v>
      </c>
      <c r="F132" s="3">
        <v>10</v>
      </c>
      <c r="G132" s="5" t="s">
        <v>8</v>
      </c>
      <c r="H132" s="3"/>
      <c r="I132" s="5">
        <v>68</v>
      </c>
      <c r="J132" s="3">
        <v>48</v>
      </c>
      <c r="K132" s="5" t="s">
        <v>92</v>
      </c>
      <c r="L132" s="3" t="str">
        <f t="shared" si="6"/>
        <v>F</v>
      </c>
      <c r="M132" s="5" t="s">
        <v>140</v>
      </c>
      <c r="N132" s="3" t="str">
        <f t="shared" si="7"/>
        <v>M3F</v>
      </c>
      <c r="O132" s="6"/>
      <c r="P132" s="3">
        <f t="shared" si="8"/>
        <v>504</v>
      </c>
      <c r="Q132" s="6"/>
    </row>
    <row r="133" spans="1:17" ht="20.399999999999999" hidden="1" x14ac:dyDescent="0.3">
      <c r="A133" s="2">
        <v>25</v>
      </c>
      <c r="B133" s="3" t="s">
        <v>522</v>
      </c>
      <c r="C133" s="4" t="s">
        <v>411</v>
      </c>
      <c r="D133" s="3">
        <v>13</v>
      </c>
      <c r="E133" s="5" t="s">
        <v>50</v>
      </c>
      <c r="F133" s="3">
        <v>10</v>
      </c>
      <c r="G133" s="5" t="s">
        <v>227</v>
      </c>
      <c r="H133" s="3"/>
      <c r="I133" s="5">
        <v>52</v>
      </c>
      <c r="J133" s="3">
        <v>38</v>
      </c>
      <c r="K133" s="5" t="s">
        <v>92</v>
      </c>
      <c r="L133" s="3" t="str">
        <f t="shared" si="6"/>
        <v>M</v>
      </c>
      <c r="M133" s="5" t="s">
        <v>172</v>
      </c>
      <c r="N133" s="3" t="str">
        <f t="shared" si="7"/>
        <v>M3M</v>
      </c>
      <c r="O133" s="2"/>
      <c r="P133" s="3">
        <f t="shared" si="8"/>
        <v>399</v>
      </c>
      <c r="Q133" s="2"/>
    </row>
    <row r="134" spans="1:17" ht="20.399999999999999" hidden="1" x14ac:dyDescent="0.3">
      <c r="A134" s="6">
        <v>26</v>
      </c>
      <c r="B134" s="3" t="s">
        <v>522</v>
      </c>
      <c r="C134" s="7" t="s">
        <v>412</v>
      </c>
      <c r="D134" s="3"/>
      <c r="E134" s="5" t="s">
        <v>413</v>
      </c>
      <c r="F134" s="3"/>
      <c r="G134" s="5" t="s">
        <v>393</v>
      </c>
      <c r="H134" s="3"/>
      <c r="I134" s="5">
        <v>95</v>
      </c>
      <c r="J134" s="3"/>
      <c r="K134" s="5" t="s">
        <v>112</v>
      </c>
      <c r="L134" s="3" t="str">
        <f t="shared" si="6"/>
        <v>M</v>
      </c>
      <c r="M134" s="5" t="s">
        <v>154</v>
      </c>
      <c r="N134" s="3" t="str">
        <f t="shared" si="7"/>
        <v>M5M</v>
      </c>
      <c r="O134" s="6"/>
      <c r="P134" s="3">
        <f t="shared" si="8"/>
        <v>0</v>
      </c>
      <c r="Q134" s="6"/>
    </row>
    <row r="135" spans="1:17" ht="20.399999999999999" hidden="1" x14ac:dyDescent="0.3">
      <c r="A135" s="2">
        <v>27</v>
      </c>
      <c r="B135" s="3" t="s">
        <v>522</v>
      </c>
      <c r="C135" s="4" t="s">
        <v>414</v>
      </c>
      <c r="D135" s="3"/>
      <c r="E135" s="5" t="s">
        <v>164</v>
      </c>
      <c r="F135" s="3"/>
      <c r="G135" s="5" t="s">
        <v>121</v>
      </c>
      <c r="H135" s="3"/>
      <c r="I135" s="5">
        <v>91</v>
      </c>
      <c r="J135" s="3"/>
      <c r="K135" s="5" t="s">
        <v>112</v>
      </c>
      <c r="L135" s="3" t="str">
        <f t="shared" si="6"/>
        <v>M</v>
      </c>
      <c r="M135" s="5" t="s">
        <v>165</v>
      </c>
      <c r="N135" s="3" t="str">
        <f t="shared" si="7"/>
        <v>M2M</v>
      </c>
      <c r="O135" s="2"/>
      <c r="P135" s="3">
        <f t="shared" si="8"/>
        <v>0</v>
      </c>
      <c r="Q135" s="2"/>
    </row>
    <row r="136" spans="1:17" ht="20.399999999999999" hidden="1" x14ac:dyDescent="0.3">
      <c r="A136" s="6">
        <v>28</v>
      </c>
      <c r="B136" s="3" t="s">
        <v>522</v>
      </c>
      <c r="C136" s="7" t="s">
        <v>415</v>
      </c>
      <c r="D136" s="3"/>
      <c r="E136" s="5" t="s">
        <v>416</v>
      </c>
      <c r="F136" s="3"/>
      <c r="G136" s="5" t="s">
        <v>121</v>
      </c>
      <c r="H136" s="3"/>
      <c r="I136" s="5">
        <v>91</v>
      </c>
      <c r="J136" s="3"/>
      <c r="K136" s="5" t="s">
        <v>112</v>
      </c>
      <c r="L136" s="3" t="str">
        <f t="shared" si="6"/>
        <v>M</v>
      </c>
      <c r="M136" s="5" t="s">
        <v>117</v>
      </c>
      <c r="N136" s="3" t="str">
        <f t="shared" si="7"/>
        <v>M4M</v>
      </c>
      <c r="O136" s="6"/>
      <c r="P136" s="3">
        <f t="shared" si="8"/>
        <v>0</v>
      </c>
      <c r="Q136" s="6"/>
    </row>
    <row r="137" spans="1:17" ht="20.399999999999999" hidden="1" x14ac:dyDescent="0.3">
      <c r="A137" s="2">
        <v>29</v>
      </c>
      <c r="B137" s="3" t="s">
        <v>522</v>
      </c>
      <c r="C137" s="4" t="s">
        <v>417</v>
      </c>
      <c r="D137" s="3"/>
      <c r="E137" s="5" t="s">
        <v>418</v>
      </c>
      <c r="F137" s="3"/>
      <c r="G137" s="5" t="s">
        <v>132</v>
      </c>
      <c r="H137" s="3"/>
      <c r="I137" s="5">
        <v>77</v>
      </c>
      <c r="J137" s="3"/>
      <c r="K137" s="5" t="s">
        <v>112</v>
      </c>
      <c r="L137" s="3" t="str">
        <f t="shared" si="6"/>
        <v>M</v>
      </c>
      <c r="M137" s="5" t="s">
        <v>225</v>
      </c>
      <c r="N137" s="3" t="str">
        <f t="shared" si="7"/>
        <v>M4M</v>
      </c>
      <c r="O137" s="2"/>
      <c r="P137" s="3">
        <f t="shared" si="8"/>
        <v>0</v>
      </c>
      <c r="Q137" s="2"/>
    </row>
    <row r="138" spans="1:17" ht="20.399999999999999" hidden="1" x14ac:dyDescent="0.3">
      <c r="A138" s="6">
        <v>30</v>
      </c>
      <c r="B138" s="3" t="s">
        <v>522</v>
      </c>
      <c r="C138" s="7" t="s">
        <v>419</v>
      </c>
      <c r="D138" s="3">
        <v>14</v>
      </c>
      <c r="E138" s="5" t="s">
        <v>59</v>
      </c>
      <c r="F138" s="3">
        <v>10</v>
      </c>
      <c r="G138" s="5" t="s">
        <v>8</v>
      </c>
      <c r="H138" s="3"/>
      <c r="I138" s="5">
        <v>68</v>
      </c>
      <c r="J138" s="3">
        <v>37</v>
      </c>
      <c r="K138" s="5" t="s">
        <v>92</v>
      </c>
      <c r="L138" s="3" t="str">
        <f t="shared" si="6"/>
        <v>M</v>
      </c>
      <c r="M138" s="5" t="s">
        <v>162</v>
      </c>
      <c r="N138" s="3" t="str">
        <f t="shared" si="7"/>
        <v>M6M</v>
      </c>
      <c r="O138" s="6"/>
      <c r="P138" s="3">
        <f t="shared" si="8"/>
        <v>388.5</v>
      </c>
      <c r="Q138" s="6"/>
    </row>
    <row r="139" spans="1:17" ht="20.399999999999999" hidden="1" x14ac:dyDescent="0.3">
      <c r="A139" s="2">
        <v>31</v>
      </c>
      <c r="B139" s="3" t="s">
        <v>522</v>
      </c>
      <c r="C139" s="4" t="s">
        <v>420</v>
      </c>
      <c r="D139" s="3"/>
      <c r="E139" s="5" t="s">
        <v>421</v>
      </c>
      <c r="F139" s="3"/>
      <c r="G139" s="5" t="s">
        <v>206</v>
      </c>
      <c r="H139" s="3"/>
      <c r="I139" s="5">
        <v>91</v>
      </c>
      <c r="J139" s="3"/>
      <c r="K139" s="5" t="s">
        <v>112</v>
      </c>
      <c r="L139" s="3" t="str">
        <f t="shared" si="6"/>
        <v>M</v>
      </c>
      <c r="M139" s="5" t="s">
        <v>106</v>
      </c>
      <c r="N139" s="3" t="str">
        <f t="shared" si="7"/>
        <v>M4M</v>
      </c>
      <c r="O139" s="2"/>
      <c r="P139" s="3">
        <f t="shared" si="8"/>
        <v>0</v>
      </c>
      <c r="Q139" s="2"/>
    </row>
    <row r="140" spans="1:17" ht="20.399999999999999" hidden="1" x14ac:dyDescent="0.3">
      <c r="A140" s="6">
        <v>32</v>
      </c>
      <c r="B140" s="3" t="s">
        <v>522</v>
      </c>
      <c r="C140" s="7" t="s">
        <v>422</v>
      </c>
      <c r="D140" s="3"/>
      <c r="E140" s="5" t="s">
        <v>198</v>
      </c>
      <c r="F140" s="3"/>
      <c r="G140" s="5" t="s">
        <v>121</v>
      </c>
      <c r="H140" s="3"/>
      <c r="I140" s="5">
        <v>91</v>
      </c>
      <c r="J140" s="3"/>
      <c r="K140" s="5" t="s">
        <v>112</v>
      </c>
      <c r="L140" s="3" t="str">
        <f t="shared" si="6"/>
        <v>M</v>
      </c>
      <c r="M140" s="5" t="s">
        <v>199</v>
      </c>
      <c r="N140" s="3" t="str">
        <f t="shared" si="7"/>
        <v>M6M</v>
      </c>
      <c r="O140" s="6"/>
      <c r="P140" s="3">
        <f t="shared" si="8"/>
        <v>0</v>
      </c>
      <c r="Q140" s="6"/>
    </row>
    <row r="141" spans="1:17" ht="20.399999999999999" hidden="1" x14ac:dyDescent="0.3">
      <c r="A141" s="2">
        <v>33</v>
      </c>
      <c r="B141" s="3" t="s">
        <v>522</v>
      </c>
      <c r="C141" s="4" t="s">
        <v>423</v>
      </c>
      <c r="D141" s="3">
        <v>15</v>
      </c>
      <c r="E141" s="5" t="s">
        <v>5</v>
      </c>
      <c r="F141" s="3">
        <v>10</v>
      </c>
      <c r="G141" s="5" t="s">
        <v>227</v>
      </c>
      <c r="H141" s="3"/>
      <c r="I141" s="5">
        <v>52</v>
      </c>
      <c r="J141" s="3">
        <v>36</v>
      </c>
      <c r="K141" s="5" t="s">
        <v>92</v>
      </c>
      <c r="L141" s="3" t="str">
        <f t="shared" si="6"/>
        <v>M</v>
      </c>
      <c r="M141" s="5" t="s">
        <v>228</v>
      </c>
      <c r="N141" s="3" t="str">
        <f t="shared" si="7"/>
        <v>M7M</v>
      </c>
      <c r="O141" s="2"/>
      <c r="P141" s="3">
        <f t="shared" si="8"/>
        <v>378</v>
      </c>
      <c r="Q141" s="2"/>
    </row>
    <row r="142" spans="1:17" ht="20.399999999999999" x14ac:dyDescent="0.3">
      <c r="A142" s="6">
        <v>34</v>
      </c>
      <c r="B142" s="3" t="s">
        <v>522</v>
      </c>
      <c r="C142" s="7" t="s">
        <v>424</v>
      </c>
      <c r="D142" s="3">
        <v>4</v>
      </c>
      <c r="E142" s="5" t="s">
        <v>47</v>
      </c>
      <c r="F142" s="3">
        <v>10</v>
      </c>
      <c r="G142" s="5" t="s">
        <v>72</v>
      </c>
      <c r="H142" s="3"/>
      <c r="I142" s="5">
        <v>54</v>
      </c>
      <c r="J142" s="3">
        <v>47</v>
      </c>
      <c r="K142" s="5" t="s">
        <v>92</v>
      </c>
      <c r="L142" s="3" t="str">
        <f t="shared" si="6"/>
        <v>F</v>
      </c>
      <c r="M142" s="5" t="s">
        <v>182</v>
      </c>
      <c r="N142" s="3" t="str">
        <f t="shared" si="7"/>
        <v>M2F</v>
      </c>
      <c r="O142" s="6"/>
      <c r="P142" s="3">
        <f t="shared" si="8"/>
        <v>493.5</v>
      </c>
      <c r="Q142" s="6"/>
    </row>
    <row r="143" spans="1:17" ht="20.399999999999999" hidden="1" x14ac:dyDescent="0.3">
      <c r="A143" s="2">
        <v>35</v>
      </c>
      <c r="B143" s="3" t="s">
        <v>522</v>
      </c>
      <c r="C143" s="4" t="s">
        <v>425</v>
      </c>
      <c r="D143" s="3">
        <v>16</v>
      </c>
      <c r="E143" s="5" t="s">
        <v>10</v>
      </c>
      <c r="F143" s="3">
        <v>10</v>
      </c>
      <c r="G143" s="5" t="s">
        <v>4</v>
      </c>
      <c r="H143" s="3"/>
      <c r="I143" s="5">
        <v>10</v>
      </c>
      <c r="J143" s="3">
        <v>35</v>
      </c>
      <c r="K143" s="5" t="s">
        <v>92</v>
      </c>
      <c r="L143" s="3" t="str">
        <f t="shared" si="6"/>
        <v>M</v>
      </c>
      <c r="M143" s="5" t="s">
        <v>177</v>
      </c>
      <c r="N143" s="3" t="str">
        <f t="shared" si="7"/>
        <v>M6M</v>
      </c>
      <c r="O143" s="2"/>
      <c r="P143" s="3">
        <f t="shared" si="8"/>
        <v>367.5</v>
      </c>
      <c r="Q143" s="2"/>
    </row>
    <row r="144" spans="1:17" ht="20.399999999999999" hidden="1" x14ac:dyDescent="0.3">
      <c r="A144" s="6">
        <v>36</v>
      </c>
      <c r="B144" s="3" t="s">
        <v>522</v>
      </c>
      <c r="C144" s="7" t="s">
        <v>426</v>
      </c>
      <c r="D144" s="3"/>
      <c r="E144" s="5" t="s">
        <v>174</v>
      </c>
      <c r="F144" s="3"/>
      <c r="G144" s="5" t="s">
        <v>132</v>
      </c>
      <c r="H144" s="3"/>
      <c r="I144" s="5">
        <v>77</v>
      </c>
      <c r="J144" s="3"/>
      <c r="K144" s="5" t="s">
        <v>112</v>
      </c>
      <c r="L144" s="3" t="str">
        <f t="shared" si="6"/>
        <v>M</v>
      </c>
      <c r="M144" s="5" t="s">
        <v>175</v>
      </c>
      <c r="N144" s="3" t="str">
        <f t="shared" si="7"/>
        <v>M6M</v>
      </c>
      <c r="O144" s="6"/>
      <c r="P144" s="3">
        <f t="shared" si="8"/>
        <v>0</v>
      </c>
      <c r="Q144" s="6"/>
    </row>
    <row r="145" spans="1:17" ht="20.399999999999999" hidden="1" x14ac:dyDescent="0.3">
      <c r="A145" s="2">
        <v>37</v>
      </c>
      <c r="B145" s="3" t="s">
        <v>522</v>
      </c>
      <c r="C145" s="4" t="s">
        <v>427</v>
      </c>
      <c r="D145" s="3"/>
      <c r="E145" s="5" t="s">
        <v>428</v>
      </c>
      <c r="F145" s="3"/>
      <c r="G145" s="5" t="s">
        <v>429</v>
      </c>
      <c r="H145" s="3"/>
      <c r="I145" s="5">
        <v>21</v>
      </c>
      <c r="J145" s="3"/>
      <c r="K145" s="5" t="s">
        <v>153</v>
      </c>
      <c r="L145" s="3" t="str">
        <f t="shared" si="6"/>
        <v>M</v>
      </c>
      <c r="M145" s="5" t="s">
        <v>243</v>
      </c>
      <c r="N145" s="3" t="str">
        <f t="shared" si="7"/>
        <v>M5M</v>
      </c>
      <c r="O145" s="2"/>
      <c r="P145" s="3">
        <f t="shared" si="8"/>
        <v>0</v>
      </c>
      <c r="Q145" s="2"/>
    </row>
    <row r="146" spans="1:17" ht="20.399999999999999" hidden="1" x14ac:dyDescent="0.3">
      <c r="A146" s="6">
        <v>38</v>
      </c>
      <c r="B146" s="3" t="s">
        <v>522</v>
      </c>
      <c r="C146" s="7" t="s">
        <v>430</v>
      </c>
      <c r="D146" s="3"/>
      <c r="E146" s="5" t="s">
        <v>431</v>
      </c>
      <c r="F146" s="3"/>
      <c r="G146" s="5" t="s">
        <v>393</v>
      </c>
      <c r="H146" s="3"/>
      <c r="I146" s="5">
        <v>95</v>
      </c>
      <c r="J146" s="3"/>
      <c r="K146" s="5" t="s">
        <v>112</v>
      </c>
      <c r="L146" s="3" t="str">
        <f t="shared" si="6"/>
        <v>M</v>
      </c>
      <c r="M146" s="5" t="s">
        <v>122</v>
      </c>
      <c r="N146" s="3" t="str">
        <f t="shared" si="7"/>
        <v>M2M</v>
      </c>
      <c r="O146" s="6"/>
      <c r="P146" s="3">
        <f t="shared" si="8"/>
        <v>0</v>
      </c>
      <c r="Q146" s="6"/>
    </row>
    <row r="147" spans="1:17" ht="20.399999999999999" hidden="1" x14ac:dyDescent="0.3">
      <c r="A147" s="2">
        <v>39</v>
      </c>
      <c r="B147" s="3" t="s">
        <v>522</v>
      </c>
      <c r="C147" s="4" t="s">
        <v>430</v>
      </c>
      <c r="D147" s="3"/>
      <c r="E147" s="5" t="s">
        <v>432</v>
      </c>
      <c r="F147" s="3"/>
      <c r="G147" s="5" t="s">
        <v>393</v>
      </c>
      <c r="H147" s="3"/>
      <c r="I147" s="5">
        <v>95</v>
      </c>
      <c r="J147" s="3"/>
      <c r="K147" s="5" t="s">
        <v>112</v>
      </c>
      <c r="L147" s="3" t="str">
        <f t="shared" si="6"/>
        <v>F</v>
      </c>
      <c r="M147" s="5" t="s">
        <v>433</v>
      </c>
      <c r="N147" s="3" t="str">
        <f t="shared" si="7"/>
        <v>M2F</v>
      </c>
      <c r="O147" s="2"/>
      <c r="P147" s="3">
        <f t="shared" si="8"/>
        <v>0</v>
      </c>
      <c r="Q147" s="2"/>
    </row>
    <row r="148" spans="1:17" ht="20.399999999999999" x14ac:dyDescent="0.3">
      <c r="A148" s="6">
        <v>40</v>
      </c>
      <c r="B148" s="3" t="s">
        <v>522</v>
      </c>
      <c r="C148" s="7" t="s">
        <v>434</v>
      </c>
      <c r="D148" s="3">
        <v>5</v>
      </c>
      <c r="E148" s="5" t="s">
        <v>19</v>
      </c>
      <c r="F148" s="3">
        <v>10</v>
      </c>
      <c r="G148" s="5" t="s">
        <v>8</v>
      </c>
      <c r="H148" s="3"/>
      <c r="I148" s="5">
        <v>68</v>
      </c>
      <c r="J148" s="3">
        <v>46</v>
      </c>
      <c r="K148" s="5" t="s">
        <v>92</v>
      </c>
      <c r="L148" s="3" t="str">
        <f t="shared" si="6"/>
        <v>F</v>
      </c>
      <c r="M148" s="5" t="s">
        <v>168</v>
      </c>
      <c r="N148" s="3" t="str">
        <f t="shared" si="7"/>
        <v>M2F</v>
      </c>
      <c r="O148" s="6"/>
      <c r="P148" s="3">
        <f t="shared" si="8"/>
        <v>483</v>
      </c>
      <c r="Q148" s="6"/>
    </row>
    <row r="149" spans="1:17" ht="20.399999999999999" hidden="1" x14ac:dyDescent="0.3">
      <c r="A149" s="2">
        <v>41</v>
      </c>
      <c r="B149" s="3" t="s">
        <v>522</v>
      </c>
      <c r="C149" s="4" t="s">
        <v>435</v>
      </c>
      <c r="D149" s="3">
        <v>17</v>
      </c>
      <c r="E149" s="5" t="s">
        <v>60</v>
      </c>
      <c r="F149" s="3">
        <v>10</v>
      </c>
      <c r="G149" s="5" t="s">
        <v>72</v>
      </c>
      <c r="H149" s="3"/>
      <c r="I149" s="5">
        <v>54</v>
      </c>
      <c r="J149" s="3">
        <v>34</v>
      </c>
      <c r="K149" s="5" t="s">
        <v>92</v>
      </c>
      <c r="L149" s="3" t="str">
        <f t="shared" si="6"/>
        <v>M</v>
      </c>
      <c r="M149" s="5" t="s">
        <v>162</v>
      </c>
      <c r="N149" s="3" t="str">
        <f t="shared" si="7"/>
        <v>M6M</v>
      </c>
      <c r="O149" s="2"/>
      <c r="P149" s="3">
        <f t="shared" si="8"/>
        <v>357</v>
      </c>
      <c r="Q149" s="2"/>
    </row>
    <row r="150" spans="1:17" ht="20.399999999999999" hidden="1" x14ac:dyDescent="0.3">
      <c r="A150" s="6">
        <v>42</v>
      </c>
      <c r="B150" s="3" t="s">
        <v>522</v>
      </c>
      <c r="C150" s="7" t="s">
        <v>436</v>
      </c>
      <c r="D150" s="3"/>
      <c r="E150" s="5" t="s">
        <v>437</v>
      </c>
      <c r="F150" s="3"/>
      <c r="G150" s="5" t="s">
        <v>132</v>
      </c>
      <c r="H150" s="3"/>
      <c r="I150" s="5">
        <v>77</v>
      </c>
      <c r="J150" s="3"/>
      <c r="K150" s="5" t="s">
        <v>112</v>
      </c>
      <c r="L150" s="3" t="str">
        <f t="shared" si="6"/>
        <v>F</v>
      </c>
      <c r="M150" s="5" t="s">
        <v>438</v>
      </c>
      <c r="N150" s="3" t="str">
        <f t="shared" si="7"/>
        <v>M0F</v>
      </c>
      <c r="O150" s="6"/>
      <c r="P150" s="3">
        <f t="shared" si="8"/>
        <v>0</v>
      </c>
      <c r="Q150" s="6"/>
    </row>
    <row r="151" spans="1:17" ht="20.399999999999999" hidden="1" x14ac:dyDescent="0.3">
      <c r="A151" s="2">
        <v>43</v>
      </c>
      <c r="B151" s="3" t="s">
        <v>522</v>
      </c>
      <c r="C151" s="4" t="s">
        <v>439</v>
      </c>
      <c r="D151" s="3">
        <v>18</v>
      </c>
      <c r="E151" s="5" t="s">
        <v>33</v>
      </c>
      <c r="F151" s="3">
        <v>10</v>
      </c>
      <c r="G151" s="5" t="s">
        <v>11</v>
      </c>
      <c r="H151" s="3"/>
      <c r="I151" s="5">
        <v>54</v>
      </c>
      <c r="J151" s="3">
        <v>33</v>
      </c>
      <c r="K151" s="5" t="s">
        <v>92</v>
      </c>
      <c r="L151" s="3" t="str">
        <f t="shared" si="6"/>
        <v>M</v>
      </c>
      <c r="M151" s="5" t="s">
        <v>177</v>
      </c>
      <c r="N151" s="3" t="str">
        <f t="shared" si="7"/>
        <v>M6M</v>
      </c>
      <c r="O151" s="2"/>
      <c r="P151" s="3">
        <f t="shared" si="8"/>
        <v>346.5</v>
      </c>
      <c r="Q151" s="2"/>
    </row>
    <row r="152" spans="1:17" ht="20.399999999999999" hidden="1" x14ac:dyDescent="0.3">
      <c r="A152" s="6">
        <v>44</v>
      </c>
      <c r="B152" s="3" t="s">
        <v>522</v>
      </c>
      <c r="C152" s="7" t="s">
        <v>440</v>
      </c>
      <c r="D152" s="3"/>
      <c r="E152" s="5" t="s">
        <v>441</v>
      </c>
      <c r="F152" s="3"/>
      <c r="G152" s="5" t="s">
        <v>393</v>
      </c>
      <c r="H152" s="3"/>
      <c r="I152" s="5">
        <v>95</v>
      </c>
      <c r="J152" s="3"/>
      <c r="K152" s="5" t="s">
        <v>112</v>
      </c>
      <c r="L152" s="3" t="str">
        <f t="shared" si="6"/>
        <v>M</v>
      </c>
      <c r="M152" s="5" t="s">
        <v>154</v>
      </c>
      <c r="N152" s="3" t="str">
        <f t="shared" si="7"/>
        <v>M5M</v>
      </c>
      <c r="O152" s="6"/>
      <c r="P152" s="3">
        <f t="shared" si="8"/>
        <v>0</v>
      </c>
      <c r="Q152" s="6"/>
    </row>
    <row r="153" spans="1:17" ht="20.399999999999999" hidden="1" x14ac:dyDescent="0.3">
      <c r="A153" s="2">
        <v>45</v>
      </c>
      <c r="B153" s="3" t="s">
        <v>522</v>
      </c>
      <c r="C153" s="4" t="s">
        <v>440</v>
      </c>
      <c r="D153" s="3"/>
      <c r="E153" s="5" t="s">
        <v>235</v>
      </c>
      <c r="F153" s="3"/>
      <c r="G153" s="5" t="s">
        <v>132</v>
      </c>
      <c r="H153" s="3"/>
      <c r="I153" s="5">
        <v>77</v>
      </c>
      <c r="J153" s="3"/>
      <c r="K153" s="5" t="s">
        <v>112</v>
      </c>
      <c r="L153" s="3" t="str">
        <f t="shared" si="6"/>
        <v>F</v>
      </c>
      <c r="M153" s="5" t="s">
        <v>168</v>
      </c>
      <c r="N153" s="3" t="str">
        <f t="shared" si="7"/>
        <v>M2F</v>
      </c>
      <c r="O153" s="2"/>
      <c r="P153" s="3">
        <f t="shared" si="8"/>
        <v>0</v>
      </c>
      <c r="Q153" s="2"/>
    </row>
    <row r="154" spans="1:17" ht="20.399999999999999" hidden="1" x14ac:dyDescent="0.3">
      <c r="A154" s="6">
        <v>46</v>
      </c>
      <c r="B154" s="3" t="s">
        <v>522</v>
      </c>
      <c r="C154" s="7" t="s">
        <v>442</v>
      </c>
      <c r="D154" s="3"/>
      <c r="E154" s="5" t="s">
        <v>249</v>
      </c>
      <c r="F154" s="3"/>
      <c r="G154" s="5" t="s">
        <v>132</v>
      </c>
      <c r="H154" s="3"/>
      <c r="I154" s="5">
        <v>77</v>
      </c>
      <c r="J154" s="3"/>
      <c r="K154" s="5" t="s">
        <v>112</v>
      </c>
      <c r="L154" s="3" t="str">
        <f t="shared" si="6"/>
        <v>M</v>
      </c>
      <c r="M154" s="5" t="s">
        <v>175</v>
      </c>
      <c r="N154" s="3" t="str">
        <f t="shared" si="7"/>
        <v>M6M</v>
      </c>
      <c r="O154" s="6"/>
      <c r="P154" s="3">
        <f t="shared" si="8"/>
        <v>0</v>
      </c>
      <c r="Q154" s="6"/>
    </row>
    <row r="155" spans="1:17" ht="20.399999999999999" hidden="1" x14ac:dyDescent="0.3">
      <c r="A155" s="2">
        <v>47</v>
      </c>
      <c r="B155" s="3" t="s">
        <v>522</v>
      </c>
      <c r="C155" s="4" t="s">
        <v>443</v>
      </c>
      <c r="D155" s="3">
        <v>19</v>
      </c>
      <c r="E155" s="5" t="s">
        <v>67</v>
      </c>
      <c r="F155" s="3">
        <v>10</v>
      </c>
      <c r="G155" s="5" t="s">
        <v>72</v>
      </c>
      <c r="H155" s="3"/>
      <c r="I155" s="5">
        <v>54</v>
      </c>
      <c r="J155" s="3">
        <v>32</v>
      </c>
      <c r="K155" s="5" t="s">
        <v>92</v>
      </c>
      <c r="L155" s="3" t="str">
        <f t="shared" si="6"/>
        <v>M</v>
      </c>
      <c r="M155" s="5" t="s">
        <v>243</v>
      </c>
      <c r="N155" s="3" t="str">
        <f t="shared" si="7"/>
        <v>M5M</v>
      </c>
      <c r="O155" s="2"/>
      <c r="P155" s="3">
        <f t="shared" si="8"/>
        <v>336</v>
      </c>
      <c r="Q155" s="2"/>
    </row>
    <row r="156" spans="1:17" ht="20.399999999999999" hidden="1" x14ac:dyDescent="0.3">
      <c r="A156" s="6">
        <v>48</v>
      </c>
      <c r="B156" s="3" t="s">
        <v>522</v>
      </c>
      <c r="C156" s="7" t="s">
        <v>444</v>
      </c>
      <c r="D156" s="3">
        <v>20</v>
      </c>
      <c r="E156" s="5" t="s">
        <v>17</v>
      </c>
      <c r="F156" s="3">
        <v>10</v>
      </c>
      <c r="G156" s="5" t="s">
        <v>32</v>
      </c>
      <c r="H156" s="3"/>
      <c r="I156" s="5">
        <v>57</v>
      </c>
      <c r="J156" s="3">
        <v>31</v>
      </c>
      <c r="K156" s="5" t="s">
        <v>92</v>
      </c>
      <c r="L156" s="3" t="str">
        <f t="shared" si="6"/>
        <v>M</v>
      </c>
      <c r="M156" s="5" t="s">
        <v>162</v>
      </c>
      <c r="N156" s="3" t="str">
        <f t="shared" si="7"/>
        <v>M6M</v>
      </c>
      <c r="O156" s="6"/>
      <c r="P156" s="3">
        <f t="shared" si="8"/>
        <v>325.5</v>
      </c>
      <c r="Q156" s="6"/>
    </row>
    <row r="157" spans="1:17" ht="20.399999999999999" x14ac:dyDescent="0.3">
      <c r="A157" s="2">
        <v>49</v>
      </c>
      <c r="B157" s="3" t="s">
        <v>522</v>
      </c>
      <c r="C157" s="4" t="s">
        <v>445</v>
      </c>
      <c r="D157" s="3">
        <v>6</v>
      </c>
      <c r="E157" s="5" t="s">
        <v>34</v>
      </c>
      <c r="F157" s="3">
        <v>10</v>
      </c>
      <c r="G157" s="5" t="s">
        <v>4</v>
      </c>
      <c r="H157" s="3"/>
      <c r="I157" s="5">
        <v>10</v>
      </c>
      <c r="J157" s="3">
        <v>45</v>
      </c>
      <c r="K157" s="5" t="s">
        <v>92</v>
      </c>
      <c r="L157" s="3" t="str">
        <f t="shared" si="6"/>
        <v>F</v>
      </c>
      <c r="M157" s="5" t="s">
        <v>363</v>
      </c>
      <c r="N157" s="3" t="str">
        <f t="shared" si="7"/>
        <v>M4F</v>
      </c>
      <c r="O157" s="2"/>
      <c r="P157" s="3">
        <f t="shared" si="8"/>
        <v>472.5</v>
      </c>
      <c r="Q157" s="2"/>
    </row>
    <row r="158" spans="1:17" ht="20.399999999999999" hidden="1" x14ac:dyDescent="0.3">
      <c r="A158" s="6">
        <v>50</v>
      </c>
      <c r="B158" s="3" t="s">
        <v>522</v>
      </c>
      <c r="C158" s="7" t="s">
        <v>446</v>
      </c>
      <c r="D158" s="3"/>
      <c r="E158" s="5" t="s">
        <v>447</v>
      </c>
      <c r="F158" s="3"/>
      <c r="G158" s="5" t="s">
        <v>393</v>
      </c>
      <c r="H158" s="3"/>
      <c r="I158" s="5">
        <v>95</v>
      </c>
      <c r="J158" s="3"/>
      <c r="K158" s="5" t="s">
        <v>112</v>
      </c>
      <c r="L158" s="3" t="str">
        <f t="shared" si="6"/>
        <v>F</v>
      </c>
      <c r="M158" s="5" t="s">
        <v>272</v>
      </c>
      <c r="N158" s="3" t="str">
        <f t="shared" si="7"/>
        <v>M5F</v>
      </c>
      <c r="O158" s="6"/>
      <c r="P158" s="3">
        <f t="shared" si="8"/>
        <v>0</v>
      </c>
      <c r="Q158" s="6"/>
    </row>
    <row r="159" spans="1:17" ht="20.399999999999999" hidden="1" x14ac:dyDescent="0.3">
      <c r="A159" s="2">
        <v>51</v>
      </c>
      <c r="B159" s="3" t="s">
        <v>522</v>
      </c>
      <c r="C159" s="4" t="s">
        <v>448</v>
      </c>
      <c r="D159" s="3"/>
      <c r="E159" s="5" t="s">
        <v>216</v>
      </c>
      <c r="F159" s="3"/>
      <c r="G159" s="5" t="s">
        <v>214</v>
      </c>
      <c r="H159" s="3"/>
      <c r="I159" s="5">
        <v>39</v>
      </c>
      <c r="J159" s="3"/>
      <c r="K159" s="5" t="s">
        <v>153</v>
      </c>
      <c r="L159" s="3" t="str">
        <f t="shared" si="6"/>
        <v>M</v>
      </c>
      <c r="M159" s="5" t="s">
        <v>217</v>
      </c>
      <c r="N159" s="3" t="str">
        <f t="shared" si="7"/>
        <v>M5M</v>
      </c>
      <c r="O159" s="2"/>
      <c r="P159" s="3">
        <f t="shared" si="8"/>
        <v>0</v>
      </c>
      <c r="Q159" s="2"/>
    </row>
    <row r="160" spans="1:17" ht="20.399999999999999" x14ac:dyDescent="0.3">
      <c r="A160" s="6">
        <v>52</v>
      </c>
      <c r="B160" s="3" t="s">
        <v>522</v>
      </c>
      <c r="C160" s="7" t="s">
        <v>449</v>
      </c>
      <c r="D160" s="3">
        <v>7</v>
      </c>
      <c r="E160" s="5" t="s">
        <v>69</v>
      </c>
      <c r="F160" s="3">
        <v>10</v>
      </c>
      <c r="G160" s="5" t="s">
        <v>4</v>
      </c>
      <c r="H160" s="3"/>
      <c r="I160" s="5">
        <v>10</v>
      </c>
      <c r="J160" s="3">
        <v>44</v>
      </c>
      <c r="K160" s="5" t="s">
        <v>92</v>
      </c>
      <c r="L160" s="3" t="str">
        <f t="shared" si="6"/>
        <v>F</v>
      </c>
      <c r="M160" s="5" t="s">
        <v>211</v>
      </c>
      <c r="N160" s="3" t="str">
        <f t="shared" si="7"/>
        <v>M6F</v>
      </c>
      <c r="O160" s="6"/>
      <c r="P160" s="3">
        <f t="shared" si="8"/>
        <v>462</v>
      </c>
      <c r="Q160" s="6"/>
    </row>
    <row r="161" spans="1:17" ht="20.399999999999999" hidden="1" x14ac:dyDescent="0.3">
      <c r="A161" s="2">
        <v>53</v>
      </c>
      <c r="B161" s="3" t="s">
        <v>522</v>
      </c>
      <c r="C161" s="4" t="s">
        <v>450</v>
      </c>
      <c r="D161" s="3"/>
      <c r="E161" s="5" t="s">
        <v>451</v>
      </c>
      <c r="F161" s="3"/>
      <c r="G161" s="5" t="s">
        <v>121</v>
      </c>
      <c r="H161" s="3"/>
      <c r="I161" s="5">
        <v>91</v>
      </c>
      <c r="J161" s="3"/>
      <c r="K161" s="5" t="s">
        <v>112</v>
      </c>
      <c r="L161" s="3" t="str">
        <f t="shared" si="6"/>
        <v>F</v>
      </c>
      <c r="M161" s="5" t="s">
        <v>280</v>
      </c>
      <c r="N161" s="3" t="str">
        <f t="shared" si="7"/>
        <v>M5F</v>
      </c>
      <c r="O161" s="2"/>
      <c r="P161" s="3">
        <f t="shared" si="8"/>
        <v>0</v>
      </c>
      <c r="Q161" s="2"/>
    </row>
    <row r="162" spans="1:17" ht="20.399999999999999" hidden="1" x14ac:dyDescent="0.3">
      <c r="A162" s="6">
        <v>54</v>
      </c>
      <c r="B162" s="3" t="s">
        <v>522</v>
      </c>
      <c r="C162" s="7" t="s">
        <v>452</v>
      </c>
      <c r="D162" s="3"/>
      <c r="E162" s="5" t="s">
        <v>453</v>
      </c>
      <c r="F162" s="3"/>
      <c r="G162" s="5" t="s">
        <v>121</v>
      </c>
      <c r="H162" s="3"/>
      <c r="I162" s="5">
        <v>91</v>
      </c>
      <c r="J162" s="3"/>
      <c r="K162" s="5" t="s">
        <v>112</v>
      </c>
      <c r="L162" s="3" t="str">
        <f t="shared" si="6"/>
        <v>F</v>
      </c>
      <c r="M162" s="5" t="s">
        <v>407</v>
      </c>
      <c r="N162" s="3" t="str">
        <f t="shared" si="7"/>
        <v>M4F</v>
      </c>
      <c r="O162" s="6"/>
      <c r="P162" s="3">
        <f t="shared" si="8"/>
        <v>0</v>
      </c>
      <c r="Q162" s="6"/>
    </row>
    <row r="163" spans="1:17" ht="20.399999999999999" hidden="1" x14ac:dyDescent="0.3">
      <c r="A163" s="2">
        <v>55</v>
      </c>
      <c r="B163" s="3" t="s">
        <v>522</v>
      </c>
      <c r="C163" s="4" t="s">
        <v>454</v>
      </c>
      <c r="D163" s="3">
        <v>21</v>
      </c>
      <c r="E163" s="5" t="s">
        <v>6</v>
      </c>
      <c r="F163" s="3">
        <v>10</v>
      </c>
      <c r="G163" s="5" t="s">
        <v>1</v>
      </c>
      <c r="H163" s="3"/>
      <c r="I163" s="5">
        <v>10</v>
      </c>
      <c r="J163" s="3">
        <v>30</v>
      </c>
      <c r="K163" s="5" t="s">
        <v>92</v>
      </c>
      <c r="L163" s="3" t="str">
        <f t="shared" si="6"/>
        <v>M</v>
      </c>
      <c r="M163" s="5" t="s">
        <v>455</v>
      </c>
      <c r="N163" s="3" t="str">
        <f t="shared" si="7"/>
        <v>M8M</v>
      </c>
      <c r="O163" s="2"/>
      <c r="P163" s="3">
        <f t="shared" si="8"/>
        <v>315</v>
      </c>
      <c r="Q163" s="2"/>
    </row>
    <row r="164" spans="1:17" ht="20.399999999999999" hidden="1" x14ac:dyDescent="0.3">
      <c r="A164" s="6">
        <v>56</v>
      </c>
      <c r="B164" s="3" t="s">
        <v>522</v>
      </c>
      <c r="C164" s="7" t="s">
        <v>456</v>
      </c>
      <c r="D164" s="3"/>
      <c r="E164" s="5" t="s">
        <v>457</v>
      </c>
      <c r="F164" s="3"/>
      <c r="G164" s="5" t="s">
        <v>121</v>
      </c>
      <c r="H164" s="3"/>
      <c r="I164" s="5">
        <v>91</v>
      </c>
      <c r="J164" s="3"/>
      <c r="K164" s="5" t="s">
        <v>112</v>
      </c>
      <c r="L164" s="3" t="str">
        <f t="shared" si="6"/>
        <v>M</v>
      </c>
      <c r="M164" s="5" t="s">
        <v>154</v>
      </c>
      <c r="N164" s="3" t="str">
        <f t="shared" si="7"/>
        <v>M5M</v>
      </c>
      <c r="O164" s="6"/>
      <c r="P164" s="3">
        <f t="shared" si="8"/>
        <v>0</v>
      </c>
      <c r="Q164" s="6"/>
    </row>
    <row r="165" spans="1:17" ht="20.399999999999999" x14ac:dyDescent="0.3">
      <c r="A165" s="2">
        <v>57</v>
      </c>
      <c r="B165" s="3" t="s">
        <v>522</v>
      </c>
      <c r="C165" s="4" t="s">
        <v>458</v>
      </c>
      <c r="D165" s="3">
        <v>8</v>
      </c>
      <c r="E165" s="5" t="s">
        <v>53</v>
      </c>
      <c r="F165" s="3">
        <v>10</v>
      </c>
      <c r="G165" s="5" t="s">
        <v>227</v>
      </c>
      <c r="H165" s="3"/>
      <c r="I165" s="5">
        <v>52</v>
      </c>
      <c r="J165" s="3">
        <v>43</v>
      </c>
      <c r="K165" s="5" t="s">
        <v>92</v>
      </c>
      <c r="L165" s="3" t="str">
        <f t="shared" si="6"/>
        <v>F</v>
      </c>
      <c r="M165" s="5" t="s">
        <v>241</v>
      </c>
      <c r="N165" s="3" t="str">
        <f t="shared" si="7"/>
        <v>M3F</v>
      </c>
      <c r="O165" s="2"/>
      <c r="P165" s="3">
        <f t="shared" si="8"/>
        <v>451.5</v>
      </c>
      <c r="Q165" s="2"/>
    </row>
    <row r="166" spans="1:17" ht="20.399999999999999" hidden="1" x14ac:dyDescent="0.3">
      <c r="A166" s="6">
        <v>58</v>
      </c>
      <c r="B166" s="3" t="s">
        <v>522</v>
      </c>
      <c r="C166" s="7" t="s">
        <v>459</v>
      </c>
      <c r="D166" s="3"/>
      <c r="E166" s="5" t="s">
        <v>460</v>
      </c>
      <c r="F166" s="3"/>
      <c r="G166" s="5" t="s">
        <v>393</v>
      </c>
      <c r="H166" s="3"/>
      <c r="I166" s="5">
        <v>95</v>
      </c>
      <c r="J166" s="3"/>
      <c r="K166" s="5" t="s">
        <v>112</v>
      </c>
      <c r="L166" s="3" t="str">
        <f t="shared" si="6"/>
        <v>F</v>
      </c>
      <c r="M166" s="5" t="s">
        <v>407</v>
      </c>
      <c r="N166" s="3" t="str">
        <f t="shared" si="7"/>
        <v>M4F</v>
      </c>
      <c r="O166" s="6"/>
      <c r="P166" s="3">
        <f t="shared" si="8"/>
        <v>0</v>
      </c>
      <c r="Q166" s="6"/>
    </row>
    <row r="167" spans="1:17" ht="20.399999999999999" hidden="1" x14ac:dyDescent="0.3">
      <c r="A167" s="2">
        <v>59</v>
      </c>
      <c r="B167" s="3" t="s">
        <v>522</v>
      </c>
      <c r="C167" s="4" t="s">
        <v>461</v>
      </c>
      <c r="D167" s="3"/>
      <c r="E167" s="5" t="s">
        <v>462</v>
      </c>
      <c r="F167" s="3"/>
      <c r="G167" s="5" t="s">
        <v>111</v>
      </c>
      <c r="H167" s="3"/>
      <c r="I167" s="5">
        <v>91</v>
      </c>
      <c r="J167" s="3"/>
      <c r="K167" s="5" t="s">
        <v>112</v>
      </c>
      <c r="L167" s="3" t="str">
        <f t="shared" si="6"/>
        <v>F</v>
      </c>
      <c r="M167" s="5" t="s">
        <v>463</v>
      </c>
      <c r="N167" s="3" t="str">
        <f t="shared" si="7"/>
        <v>M3F</v>
      </c>
      <c r="O167" s="2"/>
      <c r="P167" s="3">
        <f t="shared" si="8"/>
        <v>0</v>
      </c>
      <c r="Q167" s="2"/>
    </row>
    <row r="168" spans="1:17" ht="20.399999999999999" hidden="1" x14ac:dyDescent="0.3">
      <c r="A168" s="6">
        <v>60</v>
      </c>
      <c r="B168" s="3" t="s">
        <v>522</v>
      </c>
      <c r="C168" s="7" t="s">
        <v>464</v>
      </c>
      <c r="D168" s="3"/>
      <c r="E168" s="5" t="s">
        <v>465</v>
      </c>
      <c r="F168" s="3"/>
      <c r="G168" s="5" t="s">
        <v>466</v>
      </c>
      <c r="H168" s="3"/>
      <c r="I168" s="5">
        <v>78</v>
      </c>
      <c r="J168" s="3"/>
      <c r="K168" s="5" t="s">
        <v>112</v>
      </c>
      <c r="L168" s="3" t="str">
        <f t="shared" si="6"/>
        <v>F</v>
      </c>
      <c r="M168" s="5" t="s">
        <v>323</v>
      </c>
      <c r="N168" s="3" t="str">
        <f t="shared" si="7"/>
        <v>M6F</v>
      </c>
      <c r="O168" s="6"/>
      <c r="P168" s="3">
        <f t="shared" si="8"/>
        <v>0</v>
      </c>
      <c r="Q168" s="6"/>
    </row>
    <row r="169" spans="1:17" ht="20.399999999999999" hidden="1" x14ac:dyDescent="0.3">
      <c r="A169" s="2">
        <v>61</v>
      </c>
      <c r="B169" s="3" t="s">
        <v>522</v>
      </c>
      <c r="C169" s="4" t="s">
        <v>467</v>
      </c>
      <c r="D169" s="3"/>
      <c r="E169" s="5" t="s">
        <v>468</v>
      </c>
      <c r="F169" s="3"/>
      <c r="G169" s="5" t="s">
        <v>429</v>
      </c>
      <c r="H169" s="3"/>
      <c r="I169" s="5">
        <v>21</v>
      </c>
      <c r="J169" s="3"/>
      <c r="K169" s="5" t="s">
        <v>153</v>
      </c>
      <c r="L169" s="3" t="str">
        <f t="shared" si="6"/>
        <v>F</v>
      </c>
      <c r="M169" s="5" t="s">
        <v>463</v>
      </c>
      <c r="N169" s="3" t="str">
        <f t="shared" si="7"/>
        <v>M3F</v>
      </c>
      <c r="O169" s="2"/>
      <c r="P169" s="3">
        <f t="shared" si="8"/>
        <v>0</v>
      </c>
      <c r="Q169" s="2"/>
    </row>
    <row r="170" spans="1:17" ht="20.399999999999999" hidden="1" x14ac:dyDescent="0.3">
      <c r="A170" s="6">
        <v>62</v>
      </c>
      <c r="B170" s="3" t="s">
        <v>522</v>
      </c>
      <c r="C170" s="7" t="s">
        <v>469</v>
      </c>
      <c r="D170" s="3">
        <v>22</v>
      </c>
      <c r="E170" s="5" t="s">
        <v>35</v>
      </c>
      <c r="F170" s="3">
        <v>10</v>
      </c>
      <c r="G170" s="5" t="s">
        <v>32</v>
      </c>
      <c r="H170" s="3"/>
      <c r="I170" s="5">
        <v>57</v>
      </c>
      <c r="J170" s="3">
        <v>29</v>
      </c>
      <c r="K170" s="5" t="s">
        <v>92</v>
      </c>
      <c r="L170" s="3" t="str">
        <f t="shared" si="6"/>
        <v>M</v>
      </c>
      <c r="M170" s="5" t="s">
        <v>154</v>
      </c>
      <c r="N170" s="3" t="str">
        <f t="shared" si="7"/>
        <v>M5M</v>
      </c>
      <c r="O170" s="6"/>
      <c r="P170" s="3">
        <f t="shared" si="8"/>
        <v>304.5</v>
      </c>
      <c r="Q170" s="6"/>
    </row>
    <row r="171" spans="1:17" ht="20.399999999999999" hidden="1" x14ac:dyDescent="0.3">
      <c r="A171" s="2">
        <v>63</v>
      </c>
      <c r="B171" s="3" t="s">
        <v>522</v>
      </c>
      <c r="C171" s="4" t="s">
        <v>470</v>
      </c>
      <c r="D171" s="3"/>
      <c r="E171" s="5" t="s">
        <v>471</v>
      </c>
      <c r="F171" s="3"/>
      <c r="G171" s="5" t="s">
        <v>121</v>
      </c>
      <c r="H171" s="3"/>
      <c r="I171" s="5">
        <v>91</v>
      </c>
      <c r="J171" s="3"/>
      <c r="K171" s="5" t="s">
        <v>112</v>
      </c>
      <c r="L171" s="3" t="str">
        <f t="shared" si="6"/>
        <v>F</v>
      </c>
      <c r="M171" s="5" t="s">
        <v>472</v>
      </c>
      <c r="N171" s="3" t="str">
        <f t="shared" si="7"/>
        <v>M6F</v>
      </c>
      <c r="O171" s="2"/>
      <c r="P171" s="3">
        <f t="shared" si="8"/>
        <v>0</v>
      </c>
      <c r="Q171" s="2"/>
    </row>
    <row r="172" spans="1:17" ht="20.399999999999999" hidden="1" x14ac:dyDescent="0.3">
      <c r="A172" s="6">
        <v>64</v>
      </c>
      <c r="B172" s="3" t="s">
        <v>522</v>
      </c>
      <c r="C172" s="7" t="s">
        <v>473</v>
      </c>
      <c r="D172" s="3">
        <v>23</v>
      </c>
      <c r="E172" s="5" t="s">
        <v>62</v>
      </c>
      <c r="F172" s="3">
        <v>10</v>
      </c>
      <c r="G172" s="5" t="s">
        <v>32</v>
      </c>
      <c r="H172" s="3"/>
      <c r="I172" s="5">
        <v>57</v>
      </c>
      <c r="J172" s="3">
        <v>28</v>
      </c>
      <c r="K172" s="5" t="s">
        <v>92</v>
      </c>
      <c r="L172" s="3" t="str">
        <f t="shared" si="6"/>
        <v>M</v>
      </c>
      <c r="M172" s="5" t="s">
        <v>228</v>
      </c>
      <c r="N172" s="3" t="str">
        <f t="shared" si="7"/>
        <v>M7M</v>
      </c>
      <c r="O172" s="6"/>
      <c r="P172" s="3">
        <f t="shared" si="8"/>
        <v>294</v>
      </c>
      <c r="Q172" s="6"/>
    </row>
    <row r="173" spans="1:17" ht="20.399999999999999" hidden="1" x14ac:dyDescent="0.3">
      <c r="A173" s="2">
        <v>65</v>
      </c>
      <c r="B173" s="3" t="s">
        <v>522</v>
      </c>
      <c r="C173" s="4" t="s">
        <v>474</v>
      </c>
      <c r="D173" s="3">
        <v>24</v>
      </c>
      <c r="E173" s="5" t="s">
        <v>13</v>
      </c>
      <c r="F173" s="3">
        <v>10</v>
      </c>
      <c r="G173" s="5" t="s">
        <v>227</v>
      </c>
      <c r="H173" s="3"/>
      <c r="I173" s="5">
        <v>52</v>
      </c>
      <c r="J173" s="3">
        <v>27</v>
      </c>
      <c r="K173" s="5" t="s">
        <v>92</v>
      </c>
      <c r="L173" s="3" t="str">
        <f t="shared" si="6"/>
        <v>M</v>
      </c>
      <c r="M173" s="5" t="s">
        <v>175</v>
      </c>
      <c r="N173" s="3" t="str">
        <f t="shared" si="7"/>
        <v>M6M</v>
      </c>
      <c r="O173" s="2"/>
      <c r="P173" s="3">
        <f t="shared" si="8"/>
        <v>283.5</v>
      </c>
      <c r="Q173" s="2"/>
    </row>
    <row r="174" spans="1:17" ht="20.399999999999999" hidden="1" x14ac:dyDescent="0.3">
      <c r="A174" s="6">
        <v>66</v>
      </c>
      <c r="B174" s="3" t="s">
        <v>522</v>
      </c>
      <c r="C174" s="7" t="s">
        <v>475</v>
      </c>
      <c r="D174" s="3">
        <v>25</v>
      </c>
      <c r="E174" s="5" t="s">
        <v>14</v>
      </c>
      <c r="F174" s="3">
        <v>10</v>
      </c>
      <c r="G174" s="5" t="s">
        <v>71</v>
      </c>
      <c r="H174" s="3"/>
      <c r="I174" s="5">
        <v>57</v>
      </c>
      <c r="J174" s="3">
        <v>26</v>
      </c>
      <c r="K174" s="5" t="s">
        <v>92</v>
      </c>
      <c r="L174" s="3" t="str">
        <f t="shared" si="6"/>
        <v>M</v>
      </c>
      <c r="M174" s="5" t="s">
        <v>302</v>
      </c>
      <c r="N174" s="3" t="str">
        <f t="shared" si="7"/>
        <v>M8M</v>
      </c>
      <c r="O174" s="6"/>
      <c r="P174" s="3">
        <f t="shared" si="8"/>
        <v>273</v>
      </c>
      <c r="Q174" s="6"/>
    </row>
    <row r="175" spans="1:17" ht="20.399999999999999" hidden="1" x14ac:dyDescent="0.3">
      <c r="A175" s="2">
        <v>67</v>
      </c>
      <c r="B175" s="3" t="s">
        <v>522</v>
      </c>
      <c r="C175" s="4" t="s">
        <v>476</v>
      </c>
      <c r="D175" s="3">
        <v>26</v>
      </c>
      <c r="E175" s="5" t="s">
        <v>61</v>
      </c>
      <c r="F175" s="3">
        <v>10</v>
      </c>
      <c r="G175" s="5" t="s">
        <v>8</v>
      </c>
      <c r="H175" s="3"/>
      <c r="I175" s="5">
        <v>68</v>
      </c>
      <c r="J175" s="3">
        <v>25</v>
      </c>
      <c r="K175" s="5" t="s">
        <v>92</v>
      </c>
      <c r="L175" s="3" t="str">
        <f t="shared" si="6"/>
        <v>M</v>
      </c>
      <c r="M175" s="5" t="s">
        <v>225</v>
      </c>
      <c r="N175" s="3" t="str">
        <f t="shared" si="7"/>
        <v>M4M</v>
      </c>
      <c r="O175" s="2"/>
      <c r="P175" s="3">
        <f t="shared" si="8"/>
        <v>262.5</v>
      </c>
      <c r="Q175" s="2"/>
    </row>
    <row r="176" spans="1:17" ht="20.399999999999999" hidden="1" x14ac:dyDescent="0.3">
      <c r="A176" s="6">
        <v>68</v>
      </c>
      <c r="B176" s="3" t="s">
        <v>522</v>
      </c>
      <c r="C176" s="7" t="s">
        <v>477</v>
      </c>
      <c r="D176" s="3">
        <v>27</v>
      </c>
      <c r="E176" s="5" t="s">
        <v>20</v>
      </c>
      <c r="F176" s="3">
        <v>10</v>
      </c>
      <c r="G176" s="5" t="s">
        <v>8</v>
      </c>
      <c r="H176" s="3"/>
      <c r="I176" s="5">
        <v>68</v>
      </c>
      <c r="J176" s="3">
        <v>24</v>
      </c>
      <c r="K176" s="5" t="s">
        <v>92</v>
      </c>
      <c r="L176" s="3" t="str">
        <f t="shared" si="6"/>
        <v>M</v>
      </c>
      <c r="M176" s="5" t="s">
        <v>143</v>
      </c>
      <c r="N176" s="3" t="str">
        <f t="shared" si="7"/>
        <v>M2M</v>
      </c>
      <c r="O176" s="6"/>
      <c r="P176" s="3">
        <f t="shared" si="8"/>
        <v>252</v>
      </c>
      <c r="Q176" s="6"/>
    </row>
    <row r="177" spans="1:17" ht="20.399999999999999" x14ac:dyDescent="0.3">
      <c r="A177" s="2">
        <v>69</v>
      </c>
      <c r="B177" s="3" t="s">
        <v>522</v>
      </c>
      <c r="C177" s="4" t="s">
        <v>478</v>
      </c>
      <c r="D177" s="3">
        <v>9</v>
      </c>
      <c r="E177" s="5" t="s">
        <v>12</v>
      </c>
      <c r="F177" s="3">
        <v>10</v>
      </c>
      <c r="G177" s="5" t="s">
        <v>4</v>
      </c>
      <c r="H177" s="3"/>
      <c r="I177" s="5">
        <v>10</v>
      </c>
      <c r="J177" s="3">
        <v>42</v>
      </c>
      <c r="K177" s="5" t="s">
        <v>92</v>
      </c>
      <c r="L177" s="3" t="str">
        <f t="shared" si="6"/>
        <v>F</v>
      </c>
      <c r="M177" s="5" t="s">
        <v>304</v>
      </c>
      <c r="N177" s="3" t="str">
        <f t="shared" si="7"/>
        <v>M8F</v>
      </c>
      <c r="O177" s="2"/>
      <c r="P177" s="3">
        <f t="shared" si="8"/>
        <v>441</v>
      </c>
      <c r="Q177" s="2"/>
    </row>
    <row r="178" spans="1:17" ht="20.399999999999999" hidden="1" x14ac:dyDescent="0.3">
      <c r="A178" s="6">
        <v>70</v>
      </c>
      <c r="B178" s="3" t="s">
        <v>522</v>
      </c>
      <c r="C178" s="7" t="s">
        <v>479</v>
      </c>
      <c r="D178" s="3"/>
      <c r="E178" s="5" t="s">
        <v>480</v>
      </c>
      <c r="F178" s="3"/>
      <c r="G178" s="5" t="s">
        <v>121</v>
      </c>
      <c r="H178" s="3"/>
      <c r="I178" s="5">
        <v>91</v>
      </c>
      <c r="J178" s="3"/>
      <c r="K178" s="5" t="s">
        <v>112</v>
      </c>
      <c r="L178" s="3" t="str">
        <f t="shared" si="6"/>
        <v>F</v>
      </c>
      <c r="M178" s="5" t="s">
        <v>481</v>
      </c>
      <c r="N178" s="3" t="str">
        <f t="shared" si="7"/>
        <v>M3F</v>
      </c>
      <c r="O178" s="6"/>
      <c r="P178" s="3">
        <f t="shared" si="8"/>
        <v>0</v>
      </c>
      <c r="Q178" s="6"/>
    </row>
    <row r="179" spans="1:17" ht="20.399999999999999" x14ac:dyDescent="0.3">
      <c r="A179" s="2">
        <v>71</v>
      </c>
      <c r="B179" s="3" t="s">
        <v>522</v>
      </c>
      <c r="C179" s="4" t="s">
        <v>482</v>
      </c>
      <c r="D179" s="3">
        <v>10</v>
      </c>
      <c r="E179" s="5" t="s">
        <v>73</v>
      </c>
      <c r="F179" s="3">
        <v>10</v>
      </c>
      <c r="G179" s="5" t="s">
        <v>71</v>
      </c>
      <c r="H179" s="3"/>
      <c r="I179" s="5">
        <v>57</v>
      </c>
      <c r="J179" s="3">
        <v>41</v>
      </c>
      <c r="K179" s="5" t="s">
        <v>92</v>
      </c>
      <c r="L179" s="3" t="str">
        <f t="shared" si="6"/>
        <v>F</v>
      </c>
      <c r="M179" s="5" t="s">
        <v>315</v>
      </c>
      <c r="N179" s="3" t="str">
        <f t="shared" si="7"/>
        <v>M2F</v>
      </c>
      <c r="O179" s="2"/>
      <c r="P179" s="3">
        <f t="shared" si="8"/>
        <v>430.5</v>
      </c>
      <c r="Q179" s="2"/>
    </row>
    <row r="180" spans="1:17" ht="20.399999999999999" x14ac:dyDescent="0.3">
      <c r="A180" s="6">
        <v>72</v>
      </c>
      <c r="B180" s="3" t="s">
        <v>522</v>
      </c>
      <c r="C180" s="7" t="s">
        <v>483</v>
      </c>
      <c r="D180" s="3">
        <v>11</v>
      </c>
      <c r="E180" s="5" t="s">
        <v>74</v>
      </c>
      <c r="F180" s="3">
        <v>10</v>
      </c>
      <c r="G180" s="5" t="s">
        <v>8</v>
      </c>
      <c r="H180" s="3"/>
      <c r="I180" s="5">
        <v>68</v>
      </c>
      <c r="J180" s="3">
        <v>40</v>
      </c>
      <c r="K180" s="5" t="s">
        <v>92</v>
      </c>
      <c r="L180" s="3" t="str">
        <f t="shared" si="6"/>
        <v>F</v>
      </c>
      <c r="M180" s="5" t="s">
        <v>161</v>
      </c>
      <c r="N180" s="3" t="str">
        <f t="shared" si="7"/>
        <v>CAF</v>
      </c>
      <c r="O180" s="6"/>
      <c r="P180" s="3">
        <f t="shared" si="8"/>
        <v>420</v>
      </c>
      <c r="Q180" s="6"/>
    </row>
    <row r="181" spans="1:17" ht="20.399999999999999" x14ac:dyDescent="0.3">
      <c r="A181" s="2">
        <v>73</v>
      </c>
      <c r="B181" s="3" t="s">
        <v>522</v>
      </c>
      <c r="C181" s="4" t="s">
        <v>484</v>
      </c>
      <c r="D181" s="3">
        <v>12</v>
      </c>
      <c r="E181" s="5" t="s">
        <v>7</v>
      </c>
      <c r="F181" s="3">
        <v>10</v>
      </c>
      <c r="G181" s="5" t="s">
        <v>227</v>
      </c>
      <c r="H181" s="3"/>
      <c r="I181" s="5">
        <v>52</v>
      </c>
      <c r="J181" s="3">
        <v>39</v>
      </c>
      <c r="K181" s="5" t="s">
        <v>92</v>
      </c>
      <c r="L181" s="3" t="str">
        <f t="shared" si="6"/>
        <v>F</v>
      </c>
      <c r="M181" s="5" t="s">
        <v>332</v>
      </c>
      <c r="N181" s="3" t="str">
        <f t="shared" si="7"/>
        <v>M6F</v>
      </c>
      <c r="O181" s="2"/>
      <c r="P181" s="3">
        <f t="shared" si="8"/>
        <v>409.5</v>
      </c>
      <c r="Q181" s="2"/>
    </row>
    <row r="182" spans="1:17" ht="20.399999999999999" x14ac:dyDescent="0.3">
      <c r="A182" s="6">
        <v>74</v>
      </c>
      <c r="B182" s="3" t="s">
        <v>522</v>
      </c>
      <c r="C182" s="7" t="s">
        <v>485</v>
      </c>
      <c r="D182" s="3">
        <v>13</v>
      </c>
      <c r="E182" s="5" t="s">
        <v>39</v>
      </c>
      <c r="F182" s="3">
        <v>10</v>
      </c>
      <c r="G182" s="5" t="s">
        <v>72</v>
      </c>
      <c r="H182" s="3"/>
      <c r="I182" s="5">
        <v>54</v>
      </c>
      <c r="J182" s="3">
        <v>38</v>
      </c>
      <c r="K182" s="5" t="s">
        <v>92</v>
      </c>
      <c r="L182" s="3" t="str">
        <f t="shared" si="6"/>
        <v>F</v>
      </c>
      <c r="M182" s="5" t="s">
        <v>300</v>
      </c>
      <c r="N182" s="3" t="str">
        <f t="shared" si="7"/>
        <v>M3F</v>
      </c>
      <c r="O182" s="6"/>
      <c r="P182" s="3">
        <f t="shared" si="8"/>
        <v>399</v>
      </c>
      <c r="Q182" s="6"/>
    </row>
    <row r="183" spans="1:17" ht="20.399999999999999" x14ac:dyDescent="0.3">
      <c r="A183" s="2">
        <v>75</v>
      </c>
      <c r="B183" s="3" t="s">
        <v>522</v>
      </c>
      <c r="C183" s="4" t="s">
        <v>486</v>
      </c>
      <c r="D183" s="3">
        <v>14</v>
      </c>
      <c r="E183" s="5" t="s">
        <v>36</v>
      </c>
      <c r="F183" s="3">
        <v>10</v>
      </c>
      <c r="G183" s="5" t="s">
        <v>32</v>
      </c>
      <c r="H183" s="3"/>
      <c r="I183" s="5">
        <v>57</v>
      </c>
      <c r="J183" s="3">
        <v>37</v>
      </c>
      <c r="K183" s="5" t="s">
        <v>92</v>
      </c>
      <c r="L183" s="3" t="str">
        <f t="shared" si="6"/>
        <v>F</v>
      </c>
      <c r="M183" s="5" t="s">
        <v>332</v>
      </c>
      <c r="N183" s="3" t="str">
        <f t="shared" si="7"/>
        <v>M6F</v>
      </c>
      <c r="O183" s="2"/>
      <c r="P183" s="3">
        <f t="shared" si="8"/>
        <v>388.5</v>
      </c>
      <c r="Q183" s="2"/>
    </row>
    <row r="184" spans="1:17" ht="20.399999999999999" x14ac:dyDescent="0.3">
      <c r="A184" s="6">
        <v>76</v>
      </c>
      <c r="B184" s="3" t="s">
        <v>522</v>
      </c>
      <c r="C184" s="7" t="s">
        <v>487</v>
      </c>
      <c r="D184" s="3">
        <v>15</v>
      </c>
      <c r="E184" s="5" t="s">
        <v>68</v>
      </c>
      <c r="F184" s="3">
        <v>10</v>
      </c>
      <c r="G184" s="5" t="s">
        <v>72</v>
      </c>
      <c r="H184" s="3"/>
      <c r="I184" s="5">
        <v>54</v>
      </c>
      <c r="J184" s="3">
        <v>36</v>
      </c>
      <c r="K184" s="5" t="s">
        <v>92</v>
      </c>
      <c r="L184" s="3" t="str">
        <f t="shared" si="6"/>
        <v>F</v>
      </c>
      <c r="M184" s="5" t="s">
        <v>203</v>
      </c>
      <c r="N184" s="3" t="str">
        <f t="shared" si="7"/>
        <v>M5F</v>
      </c>
      <c r="O184" s="6"/>
      <c r="P184" s="3">
        <f t="shared" si="8"/>
        <v>378</v>
      </c>
      <c r="Q184" s="6"/>
    </row>
    <row r="185" spans="1:17" ht="20.399999999999999" x14ac:dyDescent="0.3">
      <c r="A185" s="2">
        <v>77</v>
      </c>
      <c r="B185" s="3" t="s">
        <v>522</v>
      </c>
      <c r="C185" s="4" t="s">
        <v>488</v>
      </c>
      <c r="D185" s="3">
        <v>16</v>
      </c>
      <c r="E185" s="5" t="s">
        <v>52</v>
      </c>
      <c r="F185" s="3">
        <v>10</v>
      </c>
      <c r="G185" s="5" t="s">
        <v>11</v>
      </c>
      <c r="H185" s="3"/>
      <c r="I185" s="5">
        <v>54</v>
      </c>
      <c r="J185" s="3">
        <v>35</v>
      </c>
      <c r="K185" s="5" t="s">
        <v>92</v>
      </c>
      <c r="L185" s="3" t="str">
        <f t="shared" si="6"/>
        <v>F</v>
      </c>
      <c r="M185" s="5" t="s">
        <v>124</v>
      </c>
      <c r="N185" s="3" t="str">
        <f t="shared" si="7"/>
        <v>M5F</v>
      </c>
      <c r="O185" s="2"/>
      <c r="P185" s="3">
        <f t="shared" si="8"/>
        <v>367.5</v>
      </c>
      <c r="Q185" s="2"/>
    </row>
    <row r="186" spans="1:17" ht="20.399999999999999" hidden="1" x14ac:dyDescent="0.3">
      <c r="A186" s="6">
        <v>78</v>
      </c>
      <c r="B186" s="3" t="s">
        <v>522</v>
      </c>
      <c r="C186" s="7" t="s">
        <v>489</v>
      </c>
      <c r="D186" s="3"/>
      <c r="E186" s="5" t="s">
        <v>490</v>
      </c>
      <c r="F186" s="3"/>
      <c r="G186" s="5" t="s">
        <v>328</v>
      </c>
      <c r="H186" s="3"/>
      <c r="I186" s="5">
        <v>60</v>
      </c>
      <c r="J186" s="3"/>
      <c r="K186" s="5" t="s">
        <v>197</v>
      </c>
      <c r="L186" s="3" t="str">
        <f t="shared" si="6"/>
        <v>F</v>
      </c>
      <c r="M186" s="5" t="s">
        <v>332</v>
      </c>
      <c r="N186" s="3" t="str">
        <f t="shared" si="7"/>
        <v>M6F</v>
      </c>
      <c r="O186" s="6"/>
      <c r="P186" s="3">
        <f t="shared" si="8"/>
        <v>0</v>
      </c>
      <c r="Q186" s="6"/>
    </row>
    <row r="187" spans="1:17" ht="20.399999999999999" hidden="1" x14ac:dyDescent="0.3">
      <c r="A187" s="2">
        <v>79</v>
      </c>
      <c r="B187" s="3" t="s">
        <v>522</v>
      </c>
      <c r="C187" s="4" t="s">
        <v>491</v>
      </c>
      <c r="D187" s="3"/>
      <c r="E187" s="5" t="s">
        <v>327</v>
      </c>
      <c r="F187" s="3"/>
      <c r="G187" s="5" t="s">
        <v>328</v>
      </c>
      <c r="H187" s="3"/>
      <c r="I187" s="5">
        <v>60</v>
      </c>
      <c r="J187" s="3"/>
      <c r="K187" s="5" t="s">
        <v>197</v>
      </c>
      <c r="L187" s="3" t="str">
        <f t="shared" si="6"/>
        <v>M</v>
      </c>
      <c r="M187" s="5" t="s">
        <v>293</v>
      </c>
      <c r="N187" s="3" t="str">
        <f t="shared" si="7"/>
        <v>M8M</v>
      </c>
      <c r="O187" s="2"/>
      <c r="P187" s="3">
        <f t="shared" si="8"/>
        <v>0</v>
      </c>
      <c r="Q187" s="2"/>
    </row>
    <row r="188" spans="1:17" ht="20.399999999999999" hidden="1" x14ac:dyDescent="0.3">
      <c r="A188" s="6">
        <v>80</v>
      </c>
      <c r="B188" s="3" t="s">
        <v>522</v>
      </c>
      <c r="C188" s="7" t="s">
        <v>492</v>
      </c>
      <c r="D188" s="3"/>
      <c r="E188" s="5" t="s">
        <v>493</v>
      </c>
      <c r="F188" s="3"/>
      <c r="G188" s="5" t="s">
        <v>121</v>
      </c>
      <c r="H188" s="3"/>
      <c r="I188" s="5">
        <v>91</v>
      </c>
      <c r="J188" s="3"/>
      <c r="K188" s="5" t="s">
        <v>112</v>
      </c>
      <c r="L188" s="3" t="str">
        <f t="shared" si="6"/>
        <v>F</v>
      </c>
      <c r="M188" s="5" t="s">
        <v>357</v>
      </c>
      <c r="N188" s="3" t="str">
        <f t="shared" si="7"/>
        <v>M5F</v>
      </c>
      <c r="O188" s="6"/>
      <c r="P188" s="3">
        <f t="shared" si="8"/>
        <v>0</v>
      </c>
      <c r="Q188" s="6"/>
    </row>
    <row r="189" spans="1:17" ht="20.399999999999999" hidden="1" x14ac:dyDescent="0.3">
      <c r="A189" s="2">
        <v>81</v>
      </c>
      <c r="B189" s="3" t="s">
        <v>522</v>
      </c>
      <c r="C189" s="4" t="s">
        <v>494</v>
      </c>
      <c r="D189" s="3">
        <v>28</v>
      </c>
      <c r="E189" s="5" t="s">
        <v>75</v>
      </c>
      <c r="F189" s="3">
        <v>10</v>
      </c>
      <c r="G189" s="5" t="s">
        <v>76</v>
      </c>
      <c r="H189" s="3"/>
      <c r="I189" s="5">
        <v>67</v>
      </c>
      <c r="J189" s="3">
        <v>23</v>
      </c>
      <c r="K189" s="5" t="s">
        <v>92</v>
      </c>
      <c r="L189" s="3" t="str">
        <f t="shared" si="6"/>
        <v>M</v>
      </c>
      <c r="M189" s="5" t="s">
        <v>243</v>
      </c>
      <c r="N189" s="3" t="str">
        <f t="shared" si="7"/>
        <v>M5M</v>
      </c>
      <c r="O189" s="2"/>
      <c r="P189" s="3">
        <f t="shared" si="8"/>
        <v>241.5</v>
      </c>
      <c r="Q189" s="2"/>
    </row>
    <row r="190" spans="1:17" ht="20.399999999999999" hidden="1" x14ac:dyDescent="0.3">
      <c r="A190" s="6">
        <v>82</v>
      </c>
      <c r="B190" s="3" t="s">
        <v>522</v>
      </c>
      <c r="C190" s="7" t="s">
        <v>495</v>
      </c>
      <c r="D190" s="3">
        <v>29</v>
      </c>
      <c r="E190" s="5" t="s">
        <v>77</v>
      </c>
      <c r="F190" s="3">
        <v>10</v>
      </c>
      <c r="G190" s="5" t="s">
        <v>4</v>
      </c>
      <c r="H190" s="3"/>
      <c r="I190" s="5">
        <v>10</v>
      </c>
      <c r="J190" s="3">
        <v>22</v>
      </c>
      <c r="K190" s="5" t="s">
        <v>92</v>
      </c>
      <c r="L190" s="3" t="str">
        <f t="shared" si="6"/>
        <v>M</v>
      </c>
      <c r="M190" s="5" t="s">
        <v>177</v>
      </c>
      <c r="N190" s="3" t="str">
        <f t="shared" si="7"/>
        <v>M6M</v>
      </c>
      <c r="O190" s="6"/>
      <c r="P190" s="3">
        <f t="shared" si="8"/>
        <v>231</v>
      </c>
      <c r="Q190" s="6"/>
    </row>
    <row r="191" spans="1:17" ht="20.399999999999999" x14ac:dyDescent="0.3">
      <c r="A191" s="2">
        <v>83</v>
      </c>
      <c r="B191" s="3" t="s">
        <v>522</v>
      </c>
      <c r="C191" s="4" t="s">
        <v>496</v>
      </c>
      <c r="D191" s="3">
        <v>17</v>
      </c>
      <c r="E191" s="5" t="s">
        <v>78</v>
      </c>
      <c r="F191" s="3">
        <v>10</v>
      </c>
      <c r="G191" s="5" t="s">
        <v>72</v>
      </c>
      <c r="H191" s="3"/>
      <c r="I191" s="5">
        <v>54</v>
      </c>
      <c r="J191" s="3">
        <v>34</v>
      </c>
      <c r="K191" s="5" t="s">
        <v>92</v>
      </c>
      <c r="L191" s="3" t="str">
        <f t="shared" si="6"/>
        <v>F</v>
      </c>
      <c r="M191" s="5" t="s">
        <v>241</v>
      </c>
      <c r="N191" s="3" t="str">
        <f t="shared" si="7"/>
        <v>M3F</v>
      </c>
      <c r="O191" s="2"/>
      <c r="P191" s="3">
        <f t="shared" si="8"/>
        <v>357</v>
      </c>
      <c r="Q191" s="2"/>
    </row>
    <row r="192" spans="1:17" ht="20.399999999999999" x14ac:dyDescent="0.3">
      <c r="A192" s="6">
        <v>84</v>
      </c>
      <c r="B192" s="3" t="s">
        <v>522</v>
      </c>
      <c r="C192" s="7" t="s">
        <v>497</v>
      </c>
      <c r="D192" s="3">
        <v>18</v>
      </c>
      <c r="E192" s="5" t="s">
        <v>66</v>
      </c>
      <c r="F192" s="3">
        <v>10</v>
      </c>
      <c r="G192" s="5" t="s">
        <v>4</v>
      </c>
      <c r="H192" s="3"/>
      <c r="I192" s="5">
        <v>10</v>
      </c>
      <c r="J192" s="3">
        <v>33</v>
      </c>
      <c r="K192" s="5" t="s">
        <v>92</v>
      </c>
      <c r="L192" s="3" t="str">
        <f t="shared" si="6"/>
        <v>F</v>
      </c>
      <c r="M192" s="5" t="s">
        <v>140</v>
      </c>
      <c r="N192" s="3" t="str">
        <f t="shared" si="7"/>
        <v>M3F</v>
      </c>
      <c r="O192" s="6"/>
      <c r="P192" s="3">
        <f t="shared" si="8"/>
        <v>346.5</v>
      </c>
      <c r="Q192" s="6"/>
    </row>
    <row r="193" spans="1:17" ht="20.399999999999999" hidden="1" x14ac:dyDescent="0.3">
      <c r="A193" s="2">
        <v>85</v>
      </c>
      <c r="B193" s="3" t="s">
        <v>522</v>
      </c>
      <c r="C193" s="4" t="s">
        <v>498</v>
      </c>
      <c r="D193" s="3">
        <v>30</v>
      </c>
      <c r="E193" s="5" t="s">
        <v>79</v>
      </c>
      <c r="F193" s="3">
        <v>10</v>
      </c>
      <c r="G193" s="5" t="s">
        <v>72</v>
      </c>
      <c r="H193" s="3"/>
      <c r="I193" s="5">
        <v>54</v>
      </c>
      <c r="J193" s="3">
        <v>21</v>
      </c>
      <c r="K193" s="5" t="s">
        <v>92</v>
      </c>
      <c r="L193" s="3" t="str">
        <f t="shared" si="6"/>
        <v>M</v>
      </c>
      <c r="M193" s="5" t="s">
        <v>117</v>
      </c>
      <c r="N193" s="3" t="str">
        <f t="shared" si="7"/>
        <v>M4M</v>
      </c>
      <c r="O193" s="2"/>
      <c r="P193" s="3">
        <f t="shared" si="8"/>
        <v>220.5</v>
      </c>
      <c r="Q193" s="2"/>
    </row>
    <row r="194" spans="1:17" ht="20.399999999999999" hidden="1" x14ac:dyDescent="0.3">
      <c r="A194" s="6">
        <v>86</v>
      </c>
      <c r="B194" s="3" t="s">
        <v>522</v>
      </c>
      <c r="C194" s="7" t="s">
        <v>499</v>
      </c>
      <c r="D194" s="3">
        <v>31</v>
      </c>
      <c r="E194" s="5" t="s">
        <v>37</v>
      </c>
      <c r="F194" s="3">
        <v>10</v>
      </c>
      <c r="G194" s="5" t="s">
        <v>8</v>
      </c>
      <c r="H194" s="3"/>
      <c r="I194" s="5">
        <v>68</v>
      </c>
      <c r="J194" s="3">
        <v>20</v>
      </c>
      <c r="K194" s="5" t="s">
        <v>92</v>
      </c>
      <c r="L194" s="3" t="str">
        <f t="shared" si="6"/>
        <v>M</v>
      </c>
      <c r="M194" s="5" t="s">
        <v>217</v>
      </c>
      <c r="N194" s="3" t="str">
        <f t="shared" si="7"/>
        <v>M5M</v>
      </c>
      <c r="O194" s="6"/>
      <c r="P194" s="3">
        <f t="shared" si="8"/>
        <v>210</v>
      </c>
      <c r="Q194" s="6"/>
    </row>
    <row r="195" spans="1:17" ht="20.399999999999999" hidden="1" x14ac:dyDescent="0.3">
      <c r="A195" s="2">
        <v>87</v>
      </c>
      <c r="B195" s="3" t="s">
        <v>522</v>
      </c>
      <c r="C195" s="4" t="s">
        <v>500</v>
      </c>
      <c r="D195" s="3">
        <v>32</v>
      </c>
      <c r="E195" s="5" t="s">
        <v>48</v>
      </c>
      <c r="F195" s="3">
        <v>10</v>
      </c>
      <c r="G195" s="5" t="s">
        <v>49</v>
      </c>
      <c r="H195" s="3"/>
      <c r="I195" s="5">
        <v>57</v>
      </c>
      <c r="J195" s="3">
        <v>19</v>
      </c>
      <c r="K195" s="5" t="s">
        <v>92</v>
      </c>
      <c r="L195" s="3" t="str">
        <f t="shared" ref="L195:L246" si="9">MID(M195,3,1)</f>
        <v>M</v>
      </c>
      <c r="M195" s="5" t="s">
        <v>96</v>
      </c>
      <c r="N195" s="3" t="str">
        <f t="shared" ref="N195:N246" si="10">MID(M195,1,3)</f>
        <v>M3M</v>
      </c>
      <c r="O195" s="2"/>
      <c r="P195" s="3">
        <f t="shared" ref="P195:P208" si="11">+J195*F195*1.05</f>
        <v>199.5</v>
      </c>
      <c r="Q195" s="2"/>
    </row>
    <row r="196" spans="1:17" ht="20.399999999999999" x14ac:dyDescent="0.3">
      <c r="A196" s="6">
        <v>88</v>
      </c>
      <c r="B196" s="3" t="s">
        <v>522</v>
      </c>
      <c r="C196" s="7" t="s">
        <v>501</v>
      </c>
      <c r="D196" s="3">
        <v>19</v>
      </c>
      <c r="E196" s="5" t="s">
        <v>80</v>
      </c>
      <c r="F196" s="3">
        <v>10</v>
      </c>
      <c r="G196" s="5" t="s">
        <v>72</v>
      </c>
      <c r="H196" s="3"/>
      <c r="I196" s="5">
        <v>54</v>
      </c>
      <c r="J196" s="3">
        <v>32</v>
      </c>
      <c r="K196" s="5" t="s">
        <v>92</v>
      </c>
      <c r="L196" s="3" t="str">
        <f t="shared" si="9"/>
        <v>F</v>
      </c>
      <c r="M196" s="5" t="s">
        <v>280</v>
      </c>
      <c r="N196" s="3" t="str">
        <f t="shared" si="10"/>
        <v>M5F</v>
      </c>
      <c r="O196" s="6"/>
      <c r="P196" s="3">
        <f t="shared" si="11"/>
        <v>336</v>
      </c>
      <c r="Q196" s="6"/>
    </row>
    <row r="197" spans="1:17" ht="20.399999999999999" hidden="1" x14ac:dyDescent="0.3">
      <c r="A197" s="2">
        <v>89</v>
      </c>
      <c r="B197" s="3" t="s">
        <v>522</v>
      </c>
      <c r="C197" s="4" t="s">
        <v>502</v>
      </c>
      <c r="D197" s="3"/>
      <c r="E197" s="5" t="s">
        <v>349</v>
      </c>
      <c r="F197" s="3"/>
      <c r="G197" s="5" t="s">
        <v>328</v>
      </c>
      <c r="H197" s="3"/>
      <c r="I197" s="5">
        <v>60</v>
      </c>
      <c r="J197" s="3"/>
      <c r="K197" s="5" t="s">
        <v>197</v>
      </c>
      <c r="L197" s="3" t="str">
        <f t="shared" si="9"/>
        <v>M</v>
      </c>
      <c r="M197" s="5" t="s">
        <v>243</v>
      </c>
      <c r="N197" s="3" t="str">
        <f t="shared" si="10"/>
        <v>M5M</v>
      </c>
      <c r="O197" s="2"/>
      <c r="P197" s="3">
        <f t="shared" si="11"/>
        <v>0</v>
      </c>
      <c r="Q197" s="2"/>
    </row>
    <row r="198" spans="1:17" ht="20.399999999999999" hidden="1" x14ac:dyDescent="0.3">
      <c r="A198" s="6">
        <v>90</v>
      </c>
      <c r="B198" s="3" t="s">
        <v>522</v>
      </c>
      <c r="C198" s="7" t="s">
        <v>503</v>
      </c>
      <c r="D198" s="3"/>
      <c r="E198" s="5" t="s">
        <v>504</v>
      </c>
      <c r="F198" s="3"/>
      <c r="G198" s="5" t="s">
        <v>328</v>
      </c>
      <c r="H198" s="3"/>
      <c r="I198" s="5">
        <v>60</v>
      </c>
      <c r="J198" s="3"/>
      <c r="K198" s="5" t="s">
        <v>197</v>
      </c>
      <c r="L198" s="3" t="str">
        <f t="shared" si="9"/>
        <v>F</v>
      </c>
      <c r="M198" s="5" t="s">
        <v>272</v>
      </c>
      <c r="N198" s="3" t="str">
        <f t="shared" si="10"/>
        <v>M5F</v>
      </c>
      <c r="O198" s="6"/>
      <c r="P198" s="3">
        <f t="shared" si="11"/>
        <v>0</v>
      </c>
      <c r="Q198" s="6"/>
    </row>
    <row r="199" spans="1:17" ht="20.399999999999999" hidden="1" x14ac:dyDescent="0.3">
      <c r="A199" s="2">
        <v>91</v>
      </c>
      <c r="B199" s="3" t="s">
        <v>522</v>
      </c>
      <c r="C199" s="4" t="s">
        <v>505</v>
      </c>
      <c r="D199" s="3">
        <v>33</v>
      </c>
      <c r="E199" s="5" t="s">
        <v>81</v>
      </c>
      <c r="F199" s="3">
        <v>10</v>
      </c>
      <c r="G199" s="5" t="s">
        <v>71</v>
      </c>
      <c r="H199" s="3"/>
      <c r="I199" s="5">
        <v>57</v>
      </c>
      <c r="J199" s="3">
        <v>18</v>
      </c>
      <c r="K199" s="5" t="s">
        <v>92</v>
      </c>
      <c r="L199" s="3" t="str">
        <f t="shared" si="9"/>
        <v>M</v>
      </c>
      <c r="M199" s="5" t="s">
        <v>506</v>
      </c>
      <c r="N199" s="3" t="str">
        <f t="shared" si="10"/>
        <v>SEM</v>
      </c>
      <c r="O199" s="2"/>
      <c r="P199" s="3">
        <f t="shared" si="11"/>
        <v>189</v>
      </c>
      <c r="Q199" s="2"/>
    </row>
    <row r="200" spans="1:17" ht="20.399999999999999" x14ac:dyDescent="0.3">
      <c r="A200" s="6">
        <v>92</v>
      </c>
      <c r="B200" s="3" t="s">
        <v>522</v>
      </c>
      <c r="C200" s="7" t="s">
        <v>507</v>
      </c>
      <c r="D200" s="3">
        <v>20</v>
      </c>
      <c r="E200" s="5" t="s">
        <v>82</v>
      </c>
      <c r="F200" s="3">
        <v>10</v>
      </c>
      <c r="G200" s="5" t="s">
        <v>32</v>
      </c>
      <c r="H200" s="3"/>
      <c r="I200" s="5">
        <v>57</v>
      </c>
      <c r="J200" s="3">
        <v>31</v>
      </c>
      <c r="K200" s="5" t="s">
        <v>92</v>
      </c>
      <c r="L200" s="3" t="str">
        <f t="shared" si="9"/>
        <v>F</v>
      </c>
      <c r="M200" s="5" t="s">
        <v>357</v>
      </c>
      <c r="N200" s="3" t="str">
        <f t="shared" si="10"/>
        <v>M5F</v>
      </c>
      <c r="O200" s="6"/>
      <c r="P200" s="3">
        <f t="shared" si="11"/>
        <v>325.5</v>
      </c>
      <c r="Q200" s="6"/>
    </row>
    <row r="201" spans="1:17" ht="20.399999999999999" hidden="1" x14ac:dyDescent="0.3">
      <c r="A201" s="2">
        <v>93</v>
      </c>
      <c r="B201" s="3" t="s">
        <v>522</v>
      </c>
      <c r="C201" s="4" t="s">
        <v>508</v>
      </c>
      <c r="D201" s="3"/>
      <c r="E201" s="5" t="s">
        <v>509</v>
      </c>
      <c r="F201" s="3"/>
      <c r="G201" s="5" t="s">
        <v>429</v>
      </c>
      <c r="H201" s="3"/>
      <c r="I201" s="5">
        <v>21</v>
      </c>
      <c r="J201" s="3"/>
      <c r="K201" s="5" t="s">
        <v>153</v>
      </c>
      <c r="L201" s="3" t="str">
        <f t="shared" si="9"/>
        <v>M</v>
      </c>
      <c r="M201" s="5" t="s">
        <v>510</v>
      </c>
      <c r="N201" s="3" t="str">
        <f t="shared" si="10"/>
        <v>M7M</v>
      </c>
      <c r="O201" s="2"/>
      <c r="P201" s="3">
        <f t="shared" si="11"/>
        <v>0</v>
      </c>
      <c r="Q201" s="2"/>
    </row>
    <row r="202" spans="1:17" ht="20.399999999999999" x14ac:dyDescent="0.3">
      <c r="A202" s="6">
        <v>94</v>
      </c>
      <c r="B202" s="3" t="s">
        <v>522</v>
      </c>
      <c r="C202" s="7" t="s">
        <v>511</v>
      </c>
      <c r="D202" s="3">
        <v>21</v>
      </c>
      <c r="E202" s="5" t="s">
        <v>46</v>
      </c>
      <c r="F202" s="3">
        <v>10</v>
      </c>
      <c r="G202" s="5" t="s">
        <v>49</v>
      </c>
      <c r="H202" s="3"/>
      <c r="I202" s="5">
        <v>57</v>
      </c>
      <c r="J202" s="3">
        <v>30</v>
      </c>
      <c r="K202" s="5" t="s">
        <v>92</v>
      </c>
      <c r="L202" s="3" t="str">
        <f t="shared" si="9"/>
        <v>F</v>
      </c>
      <c r="M202" s="5" t="s">
        <v>481</v>
      </c>
      <c r="N202" s="3" t="str">
        <f t="shared" si="10"/>
        <v>M3F</v>
      </c>
      <c r="O202" s="6"/>
      <c r="P202" s="3">
        <f t="shared" si="11"/>
        <v>315</v>
      </c>
      <c r="Q202" s="6"/>
    </row>
    <row r="203" spans="1:17" ht="20.399999999999999" hidden="1" x14ac:dyDescent="0.3">
      <c r="A203" s="2">
        <v>95</v>
      </c>
      <c r="B203" s="3" t="s">
        <v>522</v>
      </c>
      <c r="C203" s="4" t="s">
        <v>512</v>
      </c>
      <c r="D203" s="3">
        <v>34</v>
      </c>
      <c r="E203" s="5" t="s">
        <v>51</v>
      </c>
      <c r="F203" s="3">
        <v>10</v>
      </c>
      <c r="G203" s="5" t="s">
        <v>8</v>
      </c>
      <c r="H203" s="3"/>
      <c r="I203" s="5">
        <v>68</v>
      </c>
      <c r="J203" s="3">
        <v>17</v>
      </c>
      <c r="K203" s="5" t="s">
        <v>92</v>
      </c>
      <c r="L203" s="3" t="str">
        <f t="shared" si="9"/>
        <v>M</v>
      </c>
      <c r="M203" s="5" t="s">
        <v>365</v>
      </c>
      <c r="N203" s="3" t="str">
        <f t="shared" si="10"/>
        <v>M9M</v>
      </c>
      <c r="O203" s="2"/>
      <c r="P203" s="3">
        <f t="shared" si="11"/>
        <v>178.5</v>
      </c>
      <c r="Q203" s="2"/>
    </row>
    <row r="204" spans="1:17" ht="20.399999999999999" hidden="1" x14ac:dyDescent="0.3">
      <c r="A204" s="6">
        <v>96</v>
      </c>
      <c r="B204" s="3" t="s">
        <v>522</v>
      </c>
      <c r="C204" s="7" t="s">
        <v>513</v>
      </c>
      <c r="D204" s="3">
        <v>35</v>
      </c>
      <c r="E204" s="5" t="s">
        <v>83</v>
      </c>
      <c r="F204" s="3">
        <v>10</v>
      </c>
      <c r="G204" s="5" t="s">
        <v>8</v>
      </c>
      <c r="H204" s="3"/>
      <c r="I204" s="5">
        <v>68</v>
      </c>
      <c r="J204" s="3">
        <v>16</v>
      </c>
      <c r="K204" s="5" t="s">
        <v>92</v>
      </c>
      <c r="L204" s="3" t="str">
        <f t="shared" si="9"/>
        <v>M</v>
      </c>
      <c r="M204" s="5" t="s">
        <v>455</v>
      </c>
      <c r="N204" s="3" t="str">
        <f t="shared" si="10"/>
        <v>M8M</v>
      </c>
      <c r="O204" s="6"/>
      <c r="P204" s="3">
        <f t="shared" si="11"/>
        <v>168</v>
      </c>
      <c r="Q204" s="6"/>
    </row>
    <row r="205" spans="1:17" ht="20.399999999999999" hidden="1" x14ac:dyDescent="0.3">
      <c r="A205" s="2">
        <v>97</v>
      </c>
      <c r="B205" s="3" t="s">
        <v>522</v>
      </c>
      <c r="C205" s="4" t="s">
        <v>514</v>
      </c>
      <c r="D205" s="3"/>
      <c r="E205" s="5" t="s">
        <v>515</v>
      </c>
      <c r="F205" s="3"/>
      <c r="G205" s="5" t="s">
        <v>328</v>
      </c>
      <c r="H205" s="3"/>
      <c r="I205" s="5">
        <v>60</v>
      </c>
      <c r="J205" s="3"/>
      <c r="K205" s="5" t="s">
        <v>197</v>
      </c>
      <c r="L205" s="3" t="str">
        <f t="shared" si="9"/>
        <v>F</v>
      </c>
      <c r="M205" s="5" t="s">
        <v>516</v>
      </c>
      <c r="N205" s="3" t="str">
        <f t="shared" si="10"/>
        <v>M7F</v>
      </c>
      <c r="O205" s="2"/>
      <c r="P205" s="3">
        <f t="shared" si="11"/>
        <v>0</v>
      </c>
      <c r="Q205" s="2"/>
    </row>
    <row r="206" spans="1:17" ht="20.399999999999999" hidden="1" x14ac:dyDescent="0.3">
      <c r="A206" s="6">
        <v>98</v>
      </c>
      <c r="B206" s="3" t="s">
        <v>522</v>
      </c>
      <c r="C206" s="8" t="s">
        <v>517</v>
      </c>
      <c r="D206" s="3"/>
      <c r="E206" s="6" t="s">
        <v>518</v>
      </c>
      <c r="F206" s="3"/>
      <c r="G206" s="6"/>
      <c r="H206" s="3"/>
      <c r="I206" s="6"/>
      <c r="J206" s="3"/>
      <c r="K206" s="6"/>
      <c r="L206" s="3" t="str">
        <f t="shared" si="9"/>
        <v>M</v>
      </c>
      <c r="M206" s="5" t="s">
        <v>238</v>
      </c>
      <c r="N206" s="3" t="str">
        <f t="shared" si="10"/>
        <v>M6M</v>
      </c>
      <c r="O206" s="6"/>
      <c r="P206" s="3">
        <f t="shared" si="11"/>
        <v>0</v>
      </c>
      <c r="Q206" s="6"/>
    </row>
    <row r="207" spans="1:17" ht="20.399999999999999" x14ac:dyDescent="0.3">
      <c r="A207" s="2">
        <v>99</v>
      </c>
      <c r="B207" s="3" t="s">
        <v>522</v>
      </c>
      <c r="C207" s="4" t="s">
        <v>519</v>
      </c>
      <c r="D207" s="3">
        <v>22</v>
      </c>
      <c r="E207" s="5" t="s">
        <v>84</v>
      </c>
      <c r="F207" s="3">
        <v>10</v>
      </c>
      <c r="G207" s="5" t="s">
        <v>71</v>
      </c>
      <c r="H207" s="3"/>
      <c r="I207" s="5">
        <v>57</v>
      </c>
      <c r="J207" s="3">
        <v>29</v>
      </c>
      <c r="K207" s="5" t="s">
        <v>92</v>
      </c>
      <c r="L207" s="3" t="str">
        <f t="shared" si="9"/>
        <v>F</v>
      </c>
      <c r="M207" s="5" t="s">
        <v>520</v>
      </c>
      <c r="N207" s="3" t="str">
        <f t="shared" si="10"/>
        <v>M0F</v>
      </c>
      <c r="O207" s="2"/>
      <c r="P207" s="3">
        <f t="shared" si="11"/>
        <v>304.5</v>
      </c>
      <c r="Q207" s="2"/>
    </row>
    <row r="208" spans="1:17" ht="20.399999999999999" hidden="1" x14ac:dyDescent="0.3">
      <c r="A208" s="6">
        <v>100</v>
      </c>
      <c r="B208" s="3" t="s">
        <v>522</v>
      </c>
      <c r="C208" s="7" t="s">
        <v>521</v>
      </c>
      <c r="D208" s="3"/>
      <c r="E208" s="5" t="s">
        <v>374</v>
      </c>
      <c r="F208" s="3"/>
      <c r="G208" s="5" t="s">
        <v>375</v>
      </c>
      <c r="H208" s="3"/>
      <c r="I208" s="5">
        <v>78</v>
      </c>
      <c r="J208" s="3"/>
      <c r="K208" s="5" t="s">
        <v>112</v>
      </c>
      <c r="L208" s="3" t="str">
        <f t="shared" si="9"/>
        <v>M</v>
      </c>
      <c r="M208" s="5" t="s">
        <v>376</v>
      </c>
      <c r="N208" s="3" t="str">
        <f t="shared" si="10"/>
        <v>M8M</v>
      </c>
      <c r="O208" s="6"/>
      <c r="P208" s="3">
        <f t="shared" si="11"/>
        <v>0</v>
      </c>
      <c r="Q208" s="6"/>
    </row>
    <row r="209" spans="1:17" hidden="1" x14ac:dyDescent="0.3">
      <c r="A209" s="2">
        <v>1</v>
      </c>
      <c r="B209" s="3" t="s">
        <v>64</v>
      </c>
      <c r="C209" s="11" t="s">
        <v>580</v>
      </c>
      <c r="D209" s="3">
        <v>1</v>
      </c>
      <c r="E209" s="5" t="s">
        <v>70</v>
      </c>
      <c r="F209" s="3">
        <v>3</v>
      </c>
      <c r="G209" s="5" t="s">
        <v>581</v>
      </c>
      <c r="H209" s="3"/>
      <c r="I209" s="5">
        <v>68</v>
      </c>
      <c r="J209" s="3">
        <v>50</v>
      </c>
      <c r="K209" s="5" t="s">
        <v>92</v>
      </c>
      <c r="L209" s="3" t="str">
        <f t="shared" si="9"/>
        <v>M</v>
      </c>
      <c r="M209" s="5" t="s">
        <v>98</v>
      </c>
      <c r="N209" s="3" t="str">
        <f t="shared" si="10"/>
        <v>CAM</v>
      </c>
      <c r="O209" s="2"/>
      <c r="P209" s="3">
        <f>+F209*J209</f>
        <v>150</v>
      </c>
      <c r="Q209" s="2"/>
    </row>
    <row r="210" spans="1:17" hidden="1" x14ac:dyDescent="0.3">
      <c r="A210" s="6">
        <v>2</v>
      </c>
      <c r="B210" s="3" t="s">
        <v>64</v>
      </c>
      <c r="C210" s="7" t="s">
        <v>582</v>
      </c>
      <c r="D210" s="3">
        <v>2</v>
      </c>
      <c r="E210" s="5" t="s">
        <v>56</v>
      </c>
      <c r="F210" s="3">
        <v>3</v>
      </c>
      <c r="G210" s="5" t="s">
        <v>581</v>
      </c>
      <c r="H210" s="3"/>
      <c r="I210" s="5">
        <v>68</v>
      </c>
      <c r="J210" s="3">
        <v>49</v>
      </c>
      <c r="K210" s="5" t="s">
        <v>92</v>
      </c>
      <c r="L210" s="3" t="str">
        <f t="shared" si="9"/>
        <v>M</v>
      </c>
      <c r="M210" s="5" t="s">
        <v>117</v>
      </c>
      <c r="N210" s="3" t="str">
        <f t="shared" si="10"/>
        <v>M4M</v>
      </c>
      <c r="O210" s="6"/>
      <c r="P210" s="3">
        <f t="shared" ref="P210:P246" si="12">+F210*J210</f>
        <v>147</v>
      </c>
      <c r="Q210" s="6"/>
    </row>
    <row r="211" spans="1:17" hidden="1" x14ac:dyDescent="0.3">
      <c r="A211" s="2">
        <v>3</v>
      </c>
      <c r="B211" s="3" t="s">
        <v>64</v>
      </c>
      <c r="C211" s="4" t="s">
        <v>583</v>
      </c>
      <c r="D211" s="3">
        <v>3</v>
      </c>
      <c r="E211" s="5" t="s">
        <v>584</v>
      </c>
      <c r="F211" s="3">
        <v>3</v>
      </c>
      <c r="G211" s="5" t="s">
        <v>72</v>
      </c>
      <c r="H211" s="3"/>
      <c r="I211" s="5">
        <v>54</v>
      </c>
      <c r="J211" s="3">
        <v>48</v>
      </c>
      <c r="K211" s="5" t="s">
        <v>92</v>
      </c>
      <c r="L211" s="3" t="str">
        <f t="shared" si="9"/>
        <v>M</v>
      </c>
      <c r="M211" s="5" t="s">
        <v>159</v>
      </c>
      <c r="N211" s="3" t="str">
        <f t="shared" si="10"/>
        <v>M4M</v>
      </c>
      <c r="O211" s="2"/>
      <c r="P211" s="3">
        <f t="shared" si="12"/>
        <v>144</v>
      </c>
      <c r="Q211" s="2"/>
    </row>
    <row r="212" spans="1:17" hidden="1" x14ac:dyDescent="0.3">
      <c r="A212" s="6">
        <v>4</v>
      </c>
      <c r="B212" s="3" t="s">
        <v>64</v>
      </c>
      <c r="C212" s="7" t="s">
        <v>585</v>
      </c>
      <c r="D212" s="3">
        <v>4</v>
      </c>
      <c r="E212" s="5" t="s">
        <v>2</v>
      </c>
      <c r="F212" s="3">
        <v>3</v>
      </c>
      <c r="G212" s="5" t="s">
        <v>581</v>
      </c>
      <c r="H212" s="3"/>
      <c r="I212" s="5">
        <v>68</v>
      </c>
      <c r="J212" s="3">
        <v>47</v>
      </c>
      <c r="K212" s="5" t="s">
        <v>92</v>
      </c>
      <c r="L212" s="3" t="str">
        <f t="shared" si="9"/>
        <v>M</v>
      </c>
      <c r="M212" s="5" t="s">
        <v>398</v>
      </c>
      <c r="N212" s="3" t="str">
        <f t="shared" si="10"/>
        <v>M2M</v>
      </c>
      <c r="O212" s="6"/>
      <c r="P212" s="3">
        <f t="shared" si="12"/>
        <v>141</v>
      </c>
      <c r="Q212" s="6"/>
    </row>
    <row r="213" spans="1:17" x14ac:dyDescent="0.3">
      <c r="A213" s="2">
        <v>5</v>
      </c>
      <c r="B213" s="3" t="s">
        <v>64</v>
      </c>
      <c r="C213" s="4" t="s">
        <v>586</v>
      </c>
      <c r="D213" s="3">
        <v>1</v>
      </c>
      <c r="E213" s="5" t="s">
        <v>38</v>
      </c>
      <c r="F213" s="3">
        <v>3</v>
      </c>
      <c r="G213" s="5" t="s">
        <v>581</v>
      </c>
      <c r="H213" s="3"/>
      <c r="I213" s="5">
        <v>68</v>
      </c>
      <c r="J213" s="3">
        <v>50</v>
      </c>
      <c r="K213" s="5" t="s">
        <v>92</v>
      </c>
      <c r="L213" s="3" t="str">
        <f t="shared" si="9"/>
        <v>F</v>
      </c>
      <c r="M213" s="5" t="s">
        <v>140</v>
      </c>
      <c r="N213" s="3" t="str">
        <f t="shared" si="10"/>
        <v>M3F</v>
      </c>
      <c r="O213" s="2"/>
      <c r="P213" s="3">
        <f t="shared" si="12"/>
        <v>150</v>
      </c>
      <c r="Q213" s="2"/>
    </row>
    <row r="214" spans="1:17" hidden="1" x14ac:dyDescent="0.3">
      <c r="A214" s="6">
        <v>6</v>
      </c>
      <c r="B214" s="3" t="s">
        <v>64</v>
      </c>
      <c r="C214" s="7" t="s">
        <v>587</v>
      </c>
      <c r="D214" s="3">
        <v>5</v>
      </c>
      <c r="E214" s="5" t="s">
        <v>170</v>
      </c>
      <c r="F214" s="3">
        <v>3</v>
      </c>
      <c r="G214" s="5" t="s">
        <v>171</v>
      </c>
      <c r="H214" s="3"/>
      <c r="I214" s="5">
        <v>54</v>
      </c>
      <c r="J214" s="3">
        <v>46</v>
      </c>
      <c r="K214" s="5" t="s">
        <v>92</v>
      </c>
      <c r="L214" s="3" t="str">
        <f t="shared" si="9"/>
        <v>M</v>
      </c>
      <c r="M214" s="5" t="s">
        <v>172</v>
      </c>
      <c r="N214" s="3" t="str">
        <f t="shared" si="10"/>
        <v>M3M</v>
      </c>
      <c r="O214" s="6"/>
      <c r="P214" s="3">
        <f t="shared" si="12"/>
        <v>138</v>
      </c>
      <c r="Q214" s="6"/>
    </row>
    <row r="215" spans="1:17" hidden="1" x14ac:dyDescent="0.3">
      <c r="A215" s="2">
        <v>7</v>
      </c>
      <c r="B215" s="3" t="s">
        <v>64</v>
      </c>
      <c r="C215" s="4" t="s">
        <v>588</v>
      </c>
      <c r="D215" s="3">
        <v>6</v>
      </c>
      <c r="E215" s="5" t="s">
        <v>59</v>
      </c>
      <c r="F215" s="3">
        <v>3</v>
      </c>
      <c r="G215" s="5" t="s">
        <v>581</v>
      </c>
      <c r="H215" s="3"/>
      <c r="I215" s="5">
        <v>68</v>
      </c>
      <c r="J215" s="3">
        <v>45</v>
      </c>
      <c r="K215" s="5" t="s">
        <v>92</v>
      </c>
      <c r="L215" s="3" t="str">
        <f t="shared" si="9"/>
        <v>M</v>
      </c>
      <c r="M215" s="5" t="s">
        <v>162</v>
      </c>
      <c r="N215" s="3" t="str">
        <f t="shared" si="10"/>
        <v>M6M</v>
      </c>
      <c r="O215" s="2"/>
      <c r="P215" s="3">
        <f t="shared" si="12"/>
        <v>135</v>
      </c>
      <c r="Q215" s="2"/>
    </row>
    <row r="216" spans="1:17" x14ac:dyDescent="0.3">
      <c r="A216" s="6">
        <v>8</v>
      </c>
      <c r="B216" s="3" t="s">
        <v>64</v>
      </c>
      <c r="C216" s="7" t="s">
        <v>589</v>
      </c>
      <c r="D216" s="3">
        <v>2</v>
      </c>
      <c r="E216" s="5" t="s">
        <v>47</v>
      </c>
      <c r="F216" s="3">
        <v>3</v>
      </c>
      <c r="G216" s="5" t="s">
        <v>72</v>
      </c>
      <c r="H216" s="3"/>
      <c r="I216" s="5">
        <v>54</v>
      </c>
      <c r="J216" s="3">
        <v>49</v>
      </c>
      <c r="K216" s="5" t="s">
        <v>92</v>
      </c>
      <c r="L216" s="3" t="str">
        <f t="shared" si="9"/>
        <v>F</v>
      </c>
      <c r="M216" s="5" t="s">
        <v>182</v>
      </c>
      <c r="N216" s="3" t="str">
        <f t="shared" si="10"/>
        <v>M2F</v>
      </c>
      <c r="O216" s="6"/>
      <c r="P216" s="3">
        <f t="shared" si="12"/>
        <v>147</v>
      </c>
      <c r="Q216" s="6"/>
    </row>
    <row r="217" spans="1:17" hidden="1" x14ac:dyDescent="0.3">
      <c r="A217" s="2">
        <v>9</v>
      </c>
      <c r="B217" s="3" t="s">
        <v>64</v>
      </c>
      <c r="C217" s="4" t="s">
        <v>590</v>
      </c>
      <c r="D217" s="3">
        <v>7</v>
      </c>
      <c r="E217" s="5" t="s">
        <v>193</v>
      </c>
      <c r="F217" s="3">
        <v>3</v>
      </c>
      <c r="G217" s="5" t="s">
        <v>581</v>
      </c>
      <c r="H217" s="3"/>
      <c r="I217" s="5">
        <v>68</v>
      </c>
      <c r="J217" s="3">
        <v>44</v>
      </c>
      <c r="K217" s="5" t="s">
        <v>92</v>
      </c>
      <c r="L217" s="3" t="str">
        <f t="shared" si="9"/>
        <v>M</v>
      </c>
      <c r="M217" s="5" t="s">
        <v>177</v>
      </c>
      <c r="N217" s="3" t="str">
        <f t="shared" si="10"/>
        <v>M6M</v>
      </c>
      <c r="O217" s="2"/>
      <c r="P217" s="3">
        <f t="shared" si="12"/>
        <v>132</v>
      </c>
      <c r="Q217" s="2"/>
    </row>
    <row r="218" spans="1:17" hidden="1" x14ac:dyDescent="0.3">
      <c r="A218" s="6">
        <v>10</v>
      </c>
      <c r="B218" s="3" t="s">
        <v>64</v>
      </c>
      <c r="C218" s="7" t="s">
        <v>591</v>
      </c>
      <c r="D218" s="3">
        <v>8</v>
      </c>
      <c r="E218" s="5" t="s">
        <v>232</v>
      </c>
      <c r="F218" s="3">
        <v>3</v>
      </c>
      <c r="G218" s="5" t="s">
        <v>592</v>
      </c>
      <c r="H218" s="3"/>
      <c r="I218" s="5">
        <v>67</v>
      </c>
      <c r="J218" s="3">
        <v>43</v>
      </c>
      <c r="K218" s="5" t="s">
        <v>92</v>
      </c>
      <c r="L218" s="3" t="str">
        <f t="shared" si="9"/>
        <v>M</v>
      </c>
      <c r="M218" s="5" t="s">
        <v>177</v>
      </c>
      <c r="N218" s="3" t="str">
        <f t="shared" si="10"/>
        <v>M6M</v>
      </c>
      <c r="O218" s="6"/>
      <c r="P218" s="3">
        <f t="shared" si="12"/>
        <v>129</v>
      </c>
      <c r="Q218" s="6"/>
    </row>
    <row r="219" spans="1:17" hidden="1" x14ac:dyDescent="0.3">
      <c r="A219" s="2">
        <v>11</v>
      </c>
      <c r="B219" s="3" t="s">
        <v>64</v>
      </c>
      <c r="C219" s="4" t="s">
        <v>593</v>
      </c>
      <c r="D219" s="3">
        <v>9</v>
      </c>
      <c r="E219" s="5" t="s">
        <v>5</v>
      </c>
      <c r="F219" s="3">
        <v>3</v>
      </c>
      <c r="G219" s="5" t="s">
        <v>227</v>
      </c>
      <c r="H219" s="3"/>
      <c r="I219" s="5">
        <v>52</v>
      </c>
      <c r="J219" s="3">
        <v>42</v>
      </c>
      <c r="K219" s="5" t="s">
        <v>92</v>
      </c>
      <c r="L219" s="3" t="str">
        <f t="shared" si="9"/>
        <v>M</v>
      </c>
      <c r="M219" s="5" t="s">
        <v>228</v>
      </c>
      <c r="N219" s="3" t="str">
        <f t="shared" si="10"/>
        <v>M7M</v>
      </c>
      <c r="O219" s="2"/>
      <c r="P219" s="3">
        <f t="shared" si="12"/>
        <v>126</v>
      </c>
      <c r="Q219" s="2"/>
    </row>
    <row r="220" spans="1:17" x14ac:dyDescent="0.3">
      <c r="A220" s="6">
        <v>12</v>
      </c>
      <c r="B220" s="3" t="s">
        <v>64</v>
      </c>
      <c r="C220" s="7" t="s">
        <v>594</v>
      </c>
      <c r="D220" s="3">
        <v>3</v>
      </c>
      <c r="E220" s="5" t="s">
        <v>19</v>
      </c>
      <c r="F220" s="3">
        <v>3</v>
      </c>
      <c r="G220" s="5" t="s">
        <v>581</v>
      </c>
      <c r="H220" s="3"/>
      <c r="I220" s="5">
        <v>68</v>
      </c>
      <c r="J220" s="3">
        <v>48</v>
      </c>
      <c r="K220" s="5" t="s">
        <v>92</v>
      </c>
      <c r="L220" s="3" t="str">
        <f t="shared" si="9"/>
        <v>F</v>
      </c>
      <c r="M220" s="5" t="s">
        <v>168</v>
      </c>
      <c r="N220" s="3" t="str">
        <f t="shared" si="10"/>
        <v>M2F</v>
      </c>
      <c r="O220" s="6"/>
      <c r="P220" s="3">
        <f t="shared" si="12"/>
        <v>144</v>
      </c>
      <c r="Q220" s="6"/>
    </row>
    <row r="221" spans="1:17" hidden="1" x14ac:dyDescent="0.3">
      <c r="A221" s="2">
        <v>13</v>
      </c>
      <c r="B221" s="3" t="s">
        <v>64</v>
      </c>
      <c r="C221" s="4" t="s">
        <v>595</v>
      </c>
      <c r="D221" s="3"/>
      <c r="E221" s="5" t="s">
        <v>596</v>
      </c>
      <c r="F221" s="3"/>
      <c r="G221" s="2"/>
      <c r="H221" s="3"/>
      <c r="I221" s="2"/>
      <c r="J221" s="3"/>
      <c r="K221" s="2"/>
      <c r="L221" s="3" t="str">
        <f t="shared" si="9"/>
        <v>M</v>
      </c>
      <c r="M221" s="5" t="s">
        <v>238</v>
      </c>
      <c r="N221" s="3" t="str">
        <f t="shared" si="10"/>
        <v>M6M</v>
      </c>
      <c r="O221" s="2"/>
      <c r="P221" s="3">
        <f t="shared" si="12"/>
        <v>0</v>
      </c>
      <c r="Q221" s="2"/>
    </row>
    <row r="222" spans="1:17" x14ac:dyDescent="0.3">
      <c r="A222" s="6">
        <v>14</v>
      </c>
      <c r="B222" s="3" t="s">
        <v>64</v>
      </c>
      <c r="C222" s="7" t="s">
        <v>597</v>
      </c>
      <c r="D222" s="3">
        <v>4</v>
      </c>
      <c r="E222" s="5" t="s">
        <v>271</v>
      </c>
      <c r="F222" s="3">
        <v>3</v>
      </c>
      <c r="G222" s="5" t="s">
        <v>72</v>
      </c>
      <c r="H222" s="3"/>
      <c r="I222" s="5">
        <v>54</v>
      </c>
      <c r="J222" s="3">
        <v>47</v>
      </c>
      <c r="K222" s="5" t="s">
        <v>92</v>
      </c>
      <c r="L222" s="3" t="str">
        <f t="shared" si="9"/>
        <v>F</v>
      </c>
      <c r="M222" s="5" t="s">
        <v>272</v>
      </c>
      <c r="N222" s="3" t="str">
        <f t="shared" si="10"/>
        <v>M5F</v>
      </c>
      <c r="O222" s="6"/>
      <c r="P222" s="3">
        <f t="shared" si="12"/>
        <v>141</v>
      </c>
      <c r="Q222" s="6"/>
    </row>
    <row r="223" spans="1:17" hidden="1" x14ac:dyDescent="0.3">
      <c r="A223" s="2">
        <v>15</v>
      </c>
      <c r="B223" s="3" t="s">
        <v>64</v>
      </c>
      <c r="C223" s="4" t="s">
        <v>597</v>
      </c>
      <c r="D223" s="3">
        <v>10</v>
      </c>
      <c r="E223" s="5" t="s">
        <v>67</v>
      </c>
      <c r="F223" s="3">
        <v>3</v>
      </c>
      <c r="G223" s="5" t="s">
        <v>72</v>
      </c>
      <c r="H223" s="3"/>
      <c r="I223" s="5">
        <v>54</v>
      </c>
      <c r="J223" s="3">
        <v>41</v>
      </c>
      <c r="K223" s="5" t="s">
        <v>92</v>
      </c>
      <c r="L223" s="3" t="str">
        <f t="shared" si="9"/>
        <v>M</v>
      </c>
      <c r="M223" s="5" t="s">
        <v>243</v>
      </c>
      <c r="N223" s="3" t="str">
        <f t="shared" si="10"/>
        <v>M5M</v>
      </c>
      <c r="O223" s="2"/>
      <c r="P223" s="3">
        <f t="shared" si="12"/>
        <v>123</v>
      </c>
      <c r="Q223" s="2"/>
    </row>
    <row r="224" spans="1:17" hidden="1" x14ac:dyDescent="0.3">
      <c r="A224" s="6">
        <v>16</v>
      </c>
      <c r="B224" s="3" t="s">
        <v>64</v>
      </c>
      <c r="C224" s="7" t="s">
        <v>598</v>
      </c>
      <c r="D224" s="3">
        <v>11</v>
      </c>
      <c r="E224" s="5" t="s">
        <v>61</v>
      </c>
      <c r="F224" s="3">
        <v>3</v>
      </c>
      <c r="G224" s="5" t="s">
        <v>581</v>
      </c>
      <c r="H224" s="3"/>
      <c r="I224" s="5">
        <v>68</v>
      </c>
      <c r="J224" s="3">
        <v>40</v>
      </c>
      <c r="K224" s="5" t="s">
        <v>92</v>
      </c>
      <c r="L224" s="3" t="str">
        <f t="shared" si="9"/>
        <v>M</v>
      </c>
      <c r="M224" s="5" t="s">
        <v>225</v>
      </c>
      <c r="N224" s="3" t="str">
        <f t="shared" si="10"/>
        <v>M4M</v>
      </c>
      <c r="O224" s="6"/>
      <c r="P224" s="3">
        <f t="shared" si="12"/>
        <v>120</v>
      </c>
      <c r="Q224" s="6"/>
    </row>
    <row r="225" spans="1:17" hidden="1" x14ac:dyDescent="0.3">
      <c r="A225" s="2">
        <v>17</v>
      </c>
      <c r="B225" s="3" t="s">
        <v>64</v>
      </c>
      <c r="C225" s="4" t="s">
        <v>599</v>
      </c>
      <c r="D225" s="3">
        <v>12</v>
      </c>
      <c r="E225" s="5" t="s">
        <v>277</v>
      </c>
      <c r="F225" s="3">
        <v>3</v>
      </c>
      <c r="G225" s="5" t="s">
        <v>32</v>
      </c>
      <c r="H225" s="3"/>
      <c r="I225" s="5">
        <v>57</v>
      </c>
      <c r="J225" s="3">
        <v>39</v>
      </c>
      <c r="K225" s="5" t="s">
        <v>92</v>
      </c>
      <c r="L225" s="3" t="str">
        <f t="shared" si="9"/>
        <v>M</v>
      </c>
      <c r="M225" s="5" t="s">
        <v>228</v>
      </c>
      <c r="N225" s="3" t="str">
        <f t="shared" si="10"/>
        <v>M7M</v>
      </c>
      <c r="O225" s="2"/>
      <c r="P225" s="3">
        <f t="shared" si="12"/>
        <v>117</v>
      </c>
      <c r="Q225" s="2"/>
    </row>
    <row r="226" spans="1:17" hidden="1" x14ac:dyDescent="0.3">
      <c r="A226" s="6">
        <v>18</v>
      </c>
      <c r="B226" s="3" t="s">
        <v>64</v>
      </c>
      <c r="C226" s="7" t="s">
        <v>600</v>
      </c>
      <c r="D226" s="3">
        <v>13</v>
      </c>
      <c r="E226" s="5" t="s">
        <v>601</v>
      </c>
      <c r="F226" s="3">
        <v>3</v>
      </c>
      <c r="G226" s="5" t="s">
        <v>592</v>
      </c>
      <c r="H226" s="3"/>
      <c r="I226" s="5">
        <v>67</v>
      </c>
      <c r="J226" s="3">
        <v>38</v>
      </c>
      <c r="K226" s="5" t="s">
        <v>92</v>
      </c>
      <c r="L226" s="3" t="str">
        <f t="shared" si="9"/>
        <v>M</v>
      </c>
      <c r="M226" s="5" t="s">
        <v>154</v>
      </c>
      <c r="N226" s="3" t="str">
        <f t="shared" si="10"/>
        <v>M5M</v>
      </c>
      <c r="O226" s="6"/>
      <c r="P226" s="3">
        <f t="shared" si="12"/>
        <v>114</v>
      </c>
      <c r="Q226" s="6"/>
    </row>
    <row r="227" spans="1:17" hidden="1" x14ac:dyDescent="0.3">
      <c r="A227" s="2">
        <v>19</v>
      </c>
      <c r="B227" s="3" t="s">
        <v>64</v>
      </c>
      <c r="C227" s="4" t="s">
        <v>602</v>
      </c>
      <c r="D227" s="3">
        <v>14</v>
      </c>
      <c r="E227" s="5" t="s">
        <v>20</v>
      </c>
      <c r="F227" s="3">
        <v>3</v>
      </c>
      <c r="G227" s="5" t="s">
        <v>581</v>
      </c>
      <c r="H227" s="3"/>
      <c r="I227" s="5">
        <v>68</v>
      </c>
      <c r="J227" s="3">
        <v>37</v>
      </c>
      <c r="K227" s="5" t="s">
        <v>92</v>
      </c>
      <c r="L227" s="3" t="str">
        <f t="shared" si="9"/>
        <v>M</v>
      </c>
      <c r="M227" s="5" t="s">
        <v>143</v>
      </c>
      <c r="N227" s="3" t="str">
        <f t="shared" si="10"/>
        <v>M2M</v>
      </c>
      <c r="O227" s="2"/>
      <c r="P227" s="3">
        <f t="shared" si="12"/>
        <v>111</v>
      </c>
      <c r="Q227" s="2"/>
    </row>
    <row r="228" spans="1:17" hidden="1" x14ac:dyDescent="0.3">
      <c r="A228" s="6">
        <v>20</v>
      </c>
      <c r="B228" s="3" t="s">
        <v>64</v>
      </c>
      <c r="C228" s="7" t="s">
        <v>603</v>
      </c>
      <c r="D228" s="3">
        <v>15</v>
      </c>
      <c r="E228" s="5" t="s">
        <v>604</v>
      </c>
      <c r="F228" s="3">
        <v>3</v>
      </c>
      <c r="G228" s="5" t="s">
        <v>605</v>
      </c>
      <c r="H228" s="3"/>
      <c r="I228" s="5">
        <v>54</v>
      </c>
      <c r="J228" s="3">
        <v>36</v>
      </c>
      <c r="K228" s="5" t="s">
        <v>92</v>
      </c>
      <c r="L228" s="3" t="str">
        <f t="shared" si="9"/>
        <v>M</v>
      </c>
      <c r="M228" s="5" t="s">
        <v>159</v>
      </c>
      <c r="N228" s="3" t="str">
        <f t="shared" si="10"/>
        <v>M4M</v>
      </c>
      <c r="O228" s="6"/>
      <c r="P228" s="3">
        <f t="shared" si="12"/>
        <v>108</v>
      </c>
      <c r="Q228" s="6"/>
    </row>
    <row r="229" spans="1:17" hidden="1" x14ac:dyDescent="0.3">
      <c r="A229" s="2">
        <v>21</v>
      </c>
      <c r="B229" s="3" t="s">
        <v>64</v>
      </c>
      <c r="C229" s="12" t="s">
        <v>606</v>
      </c>
      <c r="D229" s="3"/>
      <c r="E229" s="2" t="s">
        <v>607</v>
      </c>
      <c r="F229" s="3"/>
      <c r="G229" s="2"/>
      <c r="H229" s="3"/>
      <c r="I229" s="2"/>
      <c r="J229" s="3"/>
      <c r="K229" s="2"/>
      <c r="L229" s="3" t="str">
        <f t="shared" si="9"/>
        <v>M</v>
      </c>
      <c r="M229" s="5" t="s">
        <v>108</v>
      </c>
      <c r="N229" s="3" t="str">
        <f t="shared" si="10"/>
        <v>M4M</v>
      </c>
      <c r="O229" s="2"/>
      <c r="P229" s="3">
        <f t="shared" si="12"/>
        <v>0</v>
      </c>
      <c r="Q229" s="2"/>
    </row>
    <row r="230" spans="1:17" hidden="1" x14ac:dyDescent="0.3">
      <c r="A230" s="6">
        <v>22</v>
      </c>
      <c r="B230" s="3" t="s">
        <v>64</v>
      </c>
      <c r="C230" s="7" t="s">
        <v>608</v>
      </c>
      <c r="D230" s="3">
        <v>16</v>
      </c>
      <c r="E230" s="5" t="s">
        <v>609</v>
      </c>
      <c r="F230" s="3">
        <v>3</v>
      </c>
      <c r="G230" s="5" t="s">
        <v>610</v>
      </c>
      <c r="H230" s="3"/>
      <c r="I230" s="5">
        <v>67</v>
      </c>
      <c r="J230" s="3">
        <v>35</v>
      </c>
      <c r="K230" s="5" t="s">
        <v>92</v>
      </c>
      <c r="L230" s="3" t="str">
        <f t="shared" si="9"/>
        <v>M</v>
      </c>
      <c r="M230" s="5" t="s">
        <v>217</v>
      </c>
      <c r="N230" s="3" t="str">
        <f t="shared" si="10"/>
        <v>M5M</v>
      </c>
      <c r="O230" s="6"/>
      <c r="P230" s="3">
        <f t="shared" si="12"/>
        <v>105</v>
      </c>
      <c r="Q230" s="6"/>
    </row>
    <row r="231" spans="1:17" x14ac:dyDescent="0.3">
      <c r="A231" s="2">
        <v>23</v>
      </c>
      <c r="B231" s="3" t="s">
        <v>64</v>
      </c>
      <c r="C231" s="4" t="s">
        <v>611</v>
      </c>
      <c r="D231" s="3">
        <v>5</v>
      </c>
      <c r="E231" s="5" t="s">
        <v>39</v>
      </c>
      <c r="F231" s="3">
        <v>3</v>
      </c>
      <c r="G231" s="5" t="s">
        <v>72</v>
      </c>
      <c r="H231" s="3"/>
      <c r="I231" s="5">
        <v>54</v>
      </c>
      <c r="J231" s="3">
        <v>46</v>
      </c>
      <c r="K231" s="5" t="s">
        <v>92</v>
      </c>
      <c r="L231" s="3" t="str">
        <f t="shared" si="9"/>
        <v>F</v>
      </c>
      <c r="M231" s="5" t="s">
        <v>300</v>
      </c>
      <c r="N231" s="3" t="str">
        <f t="shared" si="10"/>
        <v>M3F</v>
      </c>
      <c r="O231" s="2"/>
      <c r="P231" s="3">
        <f t="shared" si="12"/>
        <v>138</v>
      </c>
      <c r="Q231" s="2"/>
    </row>
    <row r="232" spans="1:17" hidden="1" x14ac:dyDescent="0.3">
      <c r="A232" s="6">
        <v>24</v>
      </c>
      <c r="B232" s="3" t="s">
        <v>64</v>
      </c>
      <c r="C232" s="7" t="s">
        <v>612</v>
      </c>
      <c r="D232" s="3">
        <v>17</v>
      </c>
      <c r="E232" s="5" t="s">
        <v>298</v>
      </c>
      <c r="F232" s="3">
        <v>3</v>
      </c>
      <c r="G232" s="5" t="s">
        <v>581</v>
      </c>
      <c r="H232" s="3"/>
      <c r="I232" s="5">
        <v>68</v>
      </c>
      <c r="J232" s="3">
        <v>34</v>
      </c>
      <c r="K232" s="5" t="s">
        <v>92</v>
      </c>
      <c r="L232" s="3" t="str">
        <f t="shared" si="9"/>
        <v>M</v>
      </c>
      <c r="M232" s="5" t="s">
        <v>115</v>
      </c>
      <c r="N232" s="3" t="str">
        <f t="shared" si="10"/>
        <v>M5M</v>
      </c>
      <c r="O232" s="6"/>
      <c r="P232" s="3">
        <f t="shared" si="12"/>
        <v>102</v>
      </c>
      <c r="Q232" s="6"/>
    </row>
    <row r="233" spans="1:17" hidden="1" x14ac:dyDescent="0.3">
      <c r="A233" s="2">
        <v>25</v>
      </c>
      <c r="B233" s="3" t="s">
        <v>64</v>
      </c>
      <c r="C233" s="4" t="s">
        <v>613</v>
      </c>
      <c r="D233" s="3"/>
      <c r="E233" s="5" t="s">
        <v>614</v>
      </c>
      <c r="F233" s="3"/>
      <c r="G233" s="2"/>
      <c r="H233" s="3"/>
      <c r="I233" s="2"/>
      <c r="J233" s="3"/>
      <c r="K233" s="2"/>
      <c r="L233" s="3" t="str">
        <f t="shared" si="9"/>
        <v>F</v>
      </c>
      <c r="M233" s="5" t="s">
        <v>438</v>
      </c>
      <c r="N233" s="3" t="str">
        <f t="shared" si="10"/>
        <v>M0F</v>
      </c>
      <c r="O233" s="2"/>
      <c r="P233" s="3">
        <f t="shared" si="12"/>
        <v>0</v>
      </c>
      <c r="Q233" s="2"/>
    </row>
    <row r="234" spans="1:17" hidden="1" x14ac:dyDescent="0.3">
      <c r="A234" s="6">
        <v>26</v>
      </c>
      <c r="B234" s="3" t="s">
        <v>64</v>
      </c>
      <c r="C234" s="7" t="s">
        <v>615</v>
      </c>
      <c r="D234" s="3"/>
      <c r="E234" s="5" t="s">
        <v>312</v>
      </c>
      <c r="F234" s="3"/>
      <c r="G234" s="6"/>
      <c r="H234" s="3"/>
      <c r="I234" s="6"/>
      <c r="J234" s="3"/>
      <c r="K234" s="6"/>
      <c r="L234" s="3" t="str">
        <f t="shared" si="9"/>
        <v>M</v>
      </c>
      <c r="M234" s="5" t="s">
        <v>117</v>
      </c>
      <c r="N234" s="3" t="str">
        <f t="shared" si="10"/>
        <v>M4M</v>
      </c>
      <c r="O234" s="6"/>
      <c r="P234" s="3">
        <f t="shared" si="12"/>
        <v>0</v>
      </c>
      <c r="Q234" s="6"/>
    </row>
    <row r="235" spans="1:17" x14ac:dyDescent="0.3">
      <c r="A235" s="2">
        <v>27</v>
      </c>
      <c r="B235" s="3" t="s">
        <v>64</v>
      </c>
      <c r="C235" s="4" t="s">
        <v>616</v>
      </c>
      <c r="D235" s="3">
        <v>6</v>
      </c>
      <c r="E235" s="5" t="s">
        <v>68</v>
      </c>
      <c r="F235" s="3">
        <v>3</v>
      </c>
      <c r="G235" s="5" t="s">
        <v>72</v>
      </c>
      <c r="H235" s="3"/>
      <c r="I235" s="5">
        <v>54</v>
      </c>
      <c r="J235" s="3">
        <v>45</v>
      </c>
      <c r="K235" s="5" t="s">
        <v>92</v>
      </c>
      <c r="L235" s="3" t="str">
        <f t="shared" si="9"/>
        <v>F</v>
      </c>
      <c r="M235" s="5" t="s">
        <v>203</v>
      </c>
      <c r="N235" s="3" t="str">
        <f t="shared" si="10"/>
        <v>M5F</v>
      </c>
      <c r="O235" s="2"/>
      <c r="P235" s="3">
        <f t="shared" si="12"/>
        <v>135</v>
      </c>
      <c r="Q235" s="2"/>
    </row>
    <row r="236" spans="1:17" hidden="1" x14ac:dyDescent="0.3">
      <c r="A236" s="6">
        <v>28</v>
      </c>
      <c r="B236" s="3" t="s">
        <v>64</v>
      </c>
      <c r="C236" s="7" t="s">
        <v>215</v>
      </c>
      <c r="D236" s="3"/>
      <c r="E236" s="6" t="s">
        <v>319</v>
      </c>
      <c r="F236" s="3"/>
      <c r="G236" s="6"/>
      <c r="H236" s="3"/>
      <c r="I236" s="6"/>
      <c r="J236" s="3"/>
      <c r="K236" s="6"/>
      <c r="L236" s="3" t="str">
        <f t="shared" si="9"/>
        <v>M</v>
      </c>
      <c r="M236" s="5" t="s">
        <v>320</v>
      </c>
      <c r="N236" s="3" t="str">
        <f t="shared" si="10"/>
        <v>M7M</v>
      </c>
      <c r="O236" s="6"/>
      <c r="P236" s="3">
        <f t="shared" si="12"/>
        <v>0</v>
      </c>
      <c r="Q236" s="6"/>
    </row>
    <row r="237" spans="1:17" x14ac:dyDescent="0.3">
      <c r="A237" s="2">
        <v>29</v>
      </c>
      <c r="B237" s="3" t="s">
        <v>64</v>
      </c>
      <c r="C237" s="4" t="s">
        <v>617</v>
      </c>
      <c r="D237" s="3">
        <v>7</v>
      </c>
      <c r="E237" s="5" t="s">
        <v>7</v>
      </c>
      <c r="F237" s="3">
        <v>3</v>
      </c>
      <c r="G237" s="5" t="s">
        <v>227</v>
      </c>
      <c r="H237" s="3"/>
      <c r="I237" s="5">
        <v>52</v>
      </c>
      <c r="J237" s="3">
        <v>44</v>
      </c>
      <c r="K237" s="5" t="s">
        <v>92</v>
      </c>
      <c r="L237" s="3" t="str">
        <f t="shared" si="9"/>
        <v>F</v>
      </c>
      <c r="M237" s="5" t="s">
        <v>332</v>
      </c>
      <c r="N237" s="3" t="str">
        <f t="shared" si="10"/>
        <v>M6F</v>
      </c>
      <c r="O237" s="2"/>
      <c r="P237" s="3">
        <f t="shared" si="12"/>
        <v>132</v>
      </c>
      <c r="Q237" s="2"/>
    </row>
    <row r="238" spans="1:17" hidden="1" x14ac:dyDescent="0.3">
      <c r="A238" s="6">
        <v>30</v>
      </c>
      <c r="B238" s="3" t="s">
        <v>64</v>
      </c>
      <c r="C238" s="7" t="s">
        <v>222</v>
      </c>
      <c r="D238" s="3"/>
      <c r="E238" s="5" t="s">
        <v>618</v>
      </c>
      <c r="F238" s="3"/>
      <c r="G238" s="6"/>
      <c r="H238" s="3"/>
      <c r="I238" s="6"/>
      <c r="J238" s="3"/>
      <c r="K238" s="6"/>
      <c r="L238" s="3" t="str">
        <f t="shared" si="9"/>
        <v>M</v>
      </c>
      <c r="M238" s="5" t="s">
        <v>293</v>
      </c>
      <c r="N238" s="3" t="str">
        <f t="shared" si="10"/>
        <v>M8M</v>
      </c>
      <c r="O238" s="6"/>
      <c r="P238" s="3">
        <f t="shared" si="12"/>
        <v>0</v>
      </c>
      <c r="Q238" s="6"/>
    </row>
    <row r="239" spans="1:17" hidden="1" x14ac:dyDescent="0.3">
      <c r="A239" s="2">
        <v>31</v>
      </c>
      <c r="B239" s="3" t="s">
        <v>64</v>
      </c>
      <c r="C239" s="4" t="s">
        <v>619</v>
      </c>
      <c r="D239" s="3">
        <v>18</v>
      </c>
      <c r="E239" s="5" t="s">
        <v>367</v>
      </c>
      <c r="F239" s="3">
        <v>3</v>
      </c>
      <c r="G239" s="5" t="s">
        <v>610</v>
      </c>
      <c r="H239" s="3"/>
      <c r="I239" s="5">
        <v>67</v>
      </c>
      <c r="J239" s="3">
        <v>33</v>
      </c>
      <c r="K239" s="5" t="s">
        <v>92</v>
      </c>
      <c r="L239" s="3" t="str">
        <f t="shared" si="9"/>
        <v>M</v>
      </c>
      <c r="M239" s="5" t="s">
        <v>106</v>
      </c>
      <c r="N239" s="3" t="str">
        <f t="shared" si="10"/>
        <v>M4M</v>
      </c>
      <c r="O239" s="2"/>
      <c r="P239" s="3">
        <f t="shared" si="12"/>
        <v>99</v>
      </c>
      <c r="Q239" s="2"/>
    </row>
    <row r="240" spans="1:17" hidden="1" x14ac:dyDescent="0.3">
      <c r="A240" s="6">
        <v>32</v>
      </c>
      <c r="B240" s="3" t="s">
        <v>64</v>
      </c>
      <c r="C240" s="7" t="s">
        <v>620</v>
      </c>
      <c r="D240" s="3">
        <v>19</v>
      </c>
      <c r="E240" s="5" t="s">
        <v>75</v>
      </c>
      <c r="F240" s="3">
        <v>3</v>
      </c>
      <c r="G240" s="5" t="s">
        <v>76</v>
      </c>
      <c r="H240" s="3"/>
      <c r="I240" s="5">
        <v>67</v>
      </c>
      <c r="J240" s="3">
        <v>32</v>
      </c>
      <c r="K240" s="5" t="s">
        <v>92</v>
      </c>
      <c r="L240" s="3" t="str">
        <f t="shared" si="9"/>
        <v>M</v>
      </c>
      <c r="M240" s="5" t="s">
        <v>243</v>
      </c>
      <c r="N240" s="3" t="str">
        <f t="shared" si="10"/>
        <v>M5M</v>
      </c>
      <c r="O240" s="6"/>
      <c r="P240" s="3">
        <f t="shared" si="12"/>
        <v>96</v>
      </c>
      <c r="Q240" s="6"/>
    </row>
    <row r="241" spans="1:17" x14ac:dyDescent="0.3">
      <c r="A241" s="2">
        <v>33</v>
      </c>
      <c r="B241" s="3" t="s">
        <v>64</v>
      </c>
      <c r="C241" s="4" t="s">
        <v>621</v>
      </c>
      <c r="D241" s="3">
        <v>8</v>
      </c>
      <c r="E241" s="5" t="s">
        <v>622</v>
      </c>
      <c r="F241" s="3">
        <v>3</v>
      </c>
      <c r="G241" s="5" t="s">
        <v>592</v>
      </c>
      <c r="H241" s="3"/>
      <c r="I241" s="5">
        <v>67</v>
      </c>
      <c r="J241" s="3">
        <v>43</v>
      </c>
      <c r="K241" s="5" t="s">
        <v>92</v>
      </c>
      <c r="L241" s="3" t="str">
        <f t="shared" si="9"/>
        <v>F</v>
      </c>
      <c r="M241" s="5" t="s">
        <v>280</v>
      </c>
      <c r="N241" s="3" t="str">
        <f t="shared" si="10"/>
        <v>M5F</v>
      </c>
      <c r="O241" s="2"/>
      <c r="P241" s="3">
        <f t="shared" si="12"/>
        <v>129</v>
      </c>
      <c r="Q241" s="2"/>
    </row>
    <row r="242" spans="1:17" x14ac:dyDescent="0.3">
      <c r="A242" s="6">
        <v>34</v>
      </c>
      <c r="B242" s="3" t="s">
        <v>64</v>
      </c>
      <c r="C242" s="7" t="s">
        <v>623</v>
      </c>
      <c r="D242" s="3">
        <v>9</v>
      </c>
      <c r="E242" s="5" t="s">
        <v>624</v>
      </c>
      <c r="F242" s="3">
        <v>3</v>
      </c>
      <c r="G242" s="5" t="s">
        <v>592</v>
      </c>
      <c r="H242" s="3"/>
      <c r="I242" s="5">
        <v>67</v>
      </c>
      <c r="J242" s="3">
        <v>42</v>
      </c>
      <c r="K242" s="5" t="s">
        <v>92</v>
      </c>
      <c r="L242" s="3" t="str">
        <f t="shared" si="9"/>
        <v>F</v>
      </c>
      <c r="M242" s="5" t="s">
        <v>516</v>
      </c>
      <c r="N242" s="3" t="str">
        <f t="shared" si="10"/>
        <v>M7F</v>
      </c>
      <c r="O242" s="6"/>
      <c r="P242" s="3">
        <f t="shared" si="12"/>
        <v>126</v>
      </c>
      <c r="Q242" s="6"/>
    </row>
    <row r="243" spans="1:17" hidden="1" x14ac:dyDescent="0.3">
      <c r="A243" s="2">
        <v>35</v>
      </c>
      <c r="B243" s="3" t="s">
        <v>64</v>
      </c>
      <c r="C243" s="4" t="s">
        <v>625</v>
      </c>
      <c r="D243" s="3"/>
      <c r="E243" s="5" t="s">
        <v>359</v>
      </c>
      <c r="F243" s="3"/>
      <c r="G243" s="2"/>
      <c r="H243" s="3"/>
      <c r="I243" s="2"/>
      <c r="J243" s="3"/>
      <c r="K243" s="2"/>
      <c r="L243" s="3" t="str">
        <f t="shared" si="9"/>
        <v>F</v>
      </c>
      <c r="M243" s="5" t="s">
        <v>360</v>
      </c>
      <c r="N243" s="3" t="str">
        <f t="shared" si="10"/>
        <v>M7F</v>
      </c>
      <c r="O243" s="2"/>
      <c r="P243" s="3">
        <f t="shared" si="12"/>
        <v>0</v>
      </c>
      <c r="Q243" s="2"/>
    </row>
    <row r="244" spans="1:17" x14ac:dyDescent="0.3">
      <c r="A244" s="6">
        <v>36</v>
      </c>
      <c r="B244" s="3" t="s">
        <v>64</v>
      </c>
      <c r="C244" s="7" t="s">
        <v>626</v>
      </c>
      <c r="D244" s="3">
        <v>10</v>
      </c>
      <c r="E244" s="5" t="s">
        <v>369</v>
      </c>
      <c r="F244" s="3">
        <v>3</v>
      </c>
      <c r="G244" s="5" t="s">
        <v>581</v>
      </c>
      <c r="H244" s="3"/>
      <c r="I244" s="5">
        <v>68</v>
      </c>
      <c r="J244" s="3">
        <v>41</v>
      </c>
      <c r="K244" s="5" t="s">
        <v>92</v>
      </c>
      <c r="L244" s="3" t="str">
        <f t="shared" si="9"/>
        <v>F</v>
      </c>
      <c r="M244" s="5" t="s">
        <v>283</v>
      </c>
      <c r="N244" s="3" t="str">
        <f t="shared" si="10"/>
        <v>M7F</v>
      </c>
      <c r="O244" s="6"/>
      <c r="P244" s="3">
        <f t="shared" si="12"/>
        <v>123</v>
      </c>
      <c r="Q244" s="6"/>
    </row>
    <row r="245" spans="1:17" hidden="1" x14ac:dyDescent="0.3">
      <c r="A245" s="2">
        <v>37</v>
      </c>
      <c r="B245" s="3" t="s">
        <v>64</v>
      </c>
      <c r="C245" s="12" t="s">
        <v>627</v>
      </c>
      <c r="D245" s="3"/>
      <c r="E245" s="2" t="s">
        <v>628</v>
      </c>
      <c r="F245" s="3"/>
      <c r="G245" s="2"/>
      <c r="H245" s="3"/>
      <c r="I245" s="2"/>
      <c r="J245" s="3"/>
      <c r="K245" s="2"/>
      <c r="L245" s="3" t="str">
        <f t="shared" si="9"/>
        <v>M</v>
      </c>
      <c r="M245" s="5" t="s">
        <v>629</v>
      </c>
      <c r="N245" s="3" t="str">
        <f t="shared" si="10"/>
        <v>M1M</v>
      </c>
      <c r="O245" s="2"/>
      <c r="P245" s="3">
        <f t="shared" si="12"/>
        <v>0</v>
      </c>
      <c r="Q245" s="2"/>
    </row>
    <row r="246" spans="1:17" hidden="1" x14ac:dyDescent="0.3">
      <c r="A246" s="6">
        <v>38</v>
      </c>
      <c r="B246" s="3" t="s">
        <v>64</v>
      </c>
      <c r="C246" s="8" t="s">
        <v>630</v>
      </c>
      <c r="D246" s="3"/>
      <c r="E246" s="6" t="s">
        <v>631</v>
      </c>
      <c r="F246" s="3"/>
      <c r="G246" s="6"/>
      <c r="H246" s="3"/>
      <c r="I246" s="6"/>
      <c r="J246" s="3"/>
      <c r="K246" s="6"/>
      <c r="L246" s="3" t="str">
        <f t="shared" si="9"/>
        <v>M</v>
      </c>
      <c r="M246" s="5" t="s">
        <v>243</v>
      </c>
      <c r="N246" s="3" t="str">
        <f t="shared" si="10"/>
        <v>M5M</v>
      </c>
      <c r="O246" s="6"/>
      <c r="P246" s="3">
        <f t="shared" si="12"/>
        <v>0</v>
      </c>
      <c r="Q246" s="6"/>
    </row>
  </sheetData>
  <autoFilter ref="A1:Q246" xr:uid="{F5EF2F94-524E-4E6F-9306-D6D40CBF1E42}">
    <filterColumn colId="10">
      <filters>
        <filter val="G-E"/>
      </filters>
    </filterColumn>
    <filterColumn colId="11">
      <filters>
        <filter val="F"/>
      </filters>
    </filterColumn>
  </autoFilter>
  <hyperlinks>
    <hyperlink ref="E2" r:id="rId1" display="javascript:bddThrowAthlete('resultats', 22269813, 0)" xr:uid="{C2882482-105E-4431-A5A6-FCA9641A57E5}"/>
    <hyperlink ref="G2" r:id="rId2" display="https://bases.athle.fr/asp.net/liste.aspx?frmbase=resultats&amp;frmmode=1&amp;pardisplay=1&amp;frmespace=0&amp;frmcompetition=280695&amp;frmclub=068044" xr:uid="{9E91E4E1-72FD-4450-9DAE-42F8E86C8AAB}"/>
    <hyperlink ref="I2" r:id="rId3" display="https://bases.athle.fr/asp.net/liste.aspx?frmbase=resultats&amp;frmmode=1&amp;frmespace=0&amp;frmcompetition=280695&amp;FrmDepartement=068" xr:uid="{AC1D6961-4D73-4140-B8A1-1124DAF2DB0C}"/>
    <hyperlink ref="K2" r:id="rId4" display="https://bases.athle.fr/asp.net/liste.aspx?frmbase=resultats&amp;frmmode=1&amp;frmespace=0&amp;frmcompetition=280695&amp;FrmLigue=G-E" xr:uid="{52B06B6C-3D00-442D-8261-928D76BB52AD}"/>
    <hyperlink ref="M2" r:id="rId5" tooltip="Résultats pour la catégorie du participant" display="https://bases.athle.fr/asp.net/liste.aspx?frmbase=resultats&amp;frmmode=1&amp;frmespace=0&amp;frmcompetition=280695&amp;frmepreuve=Marche%20Nordique%20Comp%C3%A9tition%20/%20TCX&amp;frmcategorie=ES&amp;frmsexe=M" xr:uid="{85A5CFF5-710E-4E61-B6EB-B719353E9DB2}"/>
    <hyperlink ref="E3" r:id="rId6" display="javascript:bddThrowAthlete('resultats', 912247, 0)" xr:uid="{A6ED3274-2ED6-4100-9E6D-D6C46684C993}"/>
    <hyperlink ref="G3" r:id="rId7" display="https://bases.athle.fr/asp.net/liste.aspx?frmbase=resultats&amp;frmmode=1&amp;pardisplay=1&amp;frmespace=0&amp;frmcompetition=280695&amp;frmclub=068044" xr:uid="{13AEA368-59BA-413C-832E-770BC81B3C61}"/>
    <hyperlink ref="I3" r:id="rId8" display="https://bases.athle.fr/asp.net/liste.aspx?frmbase=resultats&amp;frmmode=1&amp;frmespace=0&amp;frmcompetition=280695&amp;FrmDepartement=068" xr:uid="{24DF8F00-5095-4DDF-97EB-162B19209BF6}"/>
    <hyperlink ref="K3" r:id="rId9" display="https://bases.athle.fr/asp.net/liste.aspx?frmbase=resultats&amp;frmmode=1&amp;frmespace=0&amp;frmcompetition=280695&amp;FrmLigue=G-E" xr:uid="{91D107CF-E39B-445B-9B78-7F8D5B713916}"/>
    <hyperlink ref="M3" r:id="rId10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7EFF8ED8-37C8-417D-9C3B-8F1D6E1C879B}"/>
    <hyperlink ref="E4" r:id="rId11" display="javascript:bddThrowAthlete('resultats', 25612694, 0)" xr:uid="{5573EA46-E21A-4168-B892-3B58ECCBF7EF}"/>
    <hyperlink ref="G4" r:id="rId12" display="https://bases.athle.fr/asp.net/liste.aspx?frmbase=resultats&amp;frmmode=1&amp;pardisplay=1&amp;frmespace=0&amp;frmcompetition=280695&amp;frmclub=068044" xr:uid="{122A5331-90C8-45EF-92D9-65A9F73E3929}"/>
    <hyperlink ref="I4" r:id="rId13" display="https://bases.athle.fr/asp.net/liste.aspx?frmbase=resultats&amp;frmmode=1&amp;frmespace=0&amp;frmcompetition=280695&amp;FrmDepartement=068" xr:uid="{8A8485CB-8A14-4B9C-86C1-6ED4749EAD87}"/>
    <hyperlink ref="K4" r:id="rId14" display="https://bases.athle.fr/asp.net/liste.aspx?frmbase=resultats&amp;frmmode=1&amp;frmespace=0&amp;frmcompetition=280695&amp;FrmLigue=G-E" xr:uid="{1D2F9CC3-E05E-4444-AB78-C59D92561990}"/>
    <hyperlink ref="M4" r:id="rId15" tooltip="Résultats pour la catégorie du participant" display="https://bases.athle.fr/asp.net/liste.aspx?frmbase=resultats&amp;frmmode=1&amp;frmespace=0&amp;frmcompetition=280695&amp;frmepreuve=Marche%20Nordique%20Comp%C3%A9tition%20/%20TCX&amp;frmcategorie=CA&amp;frmsexe=M" xr:uid="{E7970BDA-B6FC-4092-8065-2733F680265F}"/>
    <hyperlink ref="E5" r:id="rId16" display="javascript:bddThrowAthlete('resultats', 24280395, 0)" xr:uid="{AED40FD2-2AC8-4588-AE76-0B78DAD5120C}"/>
    <hyperlink ref="G5" r:id="rId17" display="https://bases.athle.fr/asp.net/liste.aspx?frmbase=resultats&amp;frmmode=1&amp;pardisplay=1&amp;frmespace=0&amp;frmcompetition=280695&amp;frmclub=068044" xr:uid="{D00B4577-C880-48B9-9F91-D532FFD24F0C}"/>
    <hyperlink ref="I5" r:id="rId18" display="https://bases.athle.fr/asp.net/liste.aspx?frmbase=resultats&amp;frmmode=1&amp;frmespace=0&amp;frmcompetition=280695&amp;FrmDepartement=068" xr:uid="{6EABC2E0-114E-4AEB-946D-449E34EF5DDE}"/>
    <hyperlink ref="K5" r:id="rId19" display="https://bases.athle.fr/asp.net/liste.aspx?frmbase=resultats&amp;frmmode=1&amp;frmespace=0&amp;frmcompetition=280695&amp;FrmLigue=G-E" xr:uid="{21059272-C2F4-4866-AE89-ED76F0929977}"/>
    <hyperlink ref="M5" r:id="rId20" tooltip="Résultats pour la catégorie du participant" display="https://bases.athle.fr/asp.net/liste.aspx?frmbase=resultats&amp;frmmode=1&amp;frmespace=0&amp;frmcompetition=280695&amp;frmepreuve=Marche%20Nordique%20Comp%C3%A9tition%20/%20TCX&amp;frmcategorie=ES&amp;frmsexe=M" xr:uid="{A2834178-6FAF-4543-B2E7-B7229D685425}"/>
    <hyperlink ref="E6" r:id="rId21" display="javascript:bddThrowAthlete('resultats', 1074315, 0)" xr:uid="{FDF12EBD-55BB-429A-906F-C4AFDA152BF4}"/>
    <hyperlink ref="G6" r:id="rId22" display="https://bases.athle.fr/asp.net/liste.aspx?frmbase=resultats&amp;frmmode=1&amp;pardisplay=1&amp;frmespace=0&amp;frmcompetition=280695&amp;frmclub=068044" xr:uid="{33B7CAD5-4B18-4980-B04C-59C6FA46728A}"/>
    <hyperlink ref="I6" r:id="rId23" display="https://bases.athle.fr/asp.net/liste.aspx?frmbase=resultats&amp;frmmode=1&amp;frmespace=0&amp;frmcompetition=280695&amp;FrmDepartement=068" xr:uid="{87338057-0D13-482F-9D29-65C51CBAB7B0}"/>
    <hyperlink ref="K6" r:id="rId24" display="https://bases.athle.fr/asp.net/liste.aspx?frmbase=resultats&amp;frmmode=1&amp;frmespace=0&amp;frmcompetition=280695&amp;FrmLigue=G-E" xr:uid="{7786DF44-1470-45DD-9F44-D4F15ED60D5B}"/>
    <hyperlink ref="M6" r:id="rId25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64BCDC66-C2B2-4D0A-9288-A192FC16CF47}"/>
    <hyperlink ref="E7" r:id="rId26" display="javascript:bddThrowAthlete('resultats', 15150671, 0)" xr:uid="{F8CA4995-DBCC-49FB-AD95-3343C8775404}"/>
    <hyperlink ref="G7" r:id="rId27" display="https://bases.athle.fr/asp.net/liste.aspx?frmbase=resultats&amp;frmmode=1&amp;pardisplay=1&amp;frmespace=0&amp;frmcompetition=280695&amp;frmclub=010011" xr:uid="{C7DB9928-CA3F-4E24-B013-27D70C92A6FF}"/>
    <hyperlink ref="I7" r:id="rId28" display="https://bases.athle.fr/asp.net/liste.aspx?frmbase=resultats&amp;frmmode=1&amp;frmespace=0&amp;frmcompetition=280695&amp;FrmDepartement=010" xr:uid="{43FC17DC-42DF-482C-9409-DF651A8FE511}"/>
    <hyperlink ref="K7" r:id="rId29" display="https://bases.athle.fr/asp.net/liste.aspx?frmbase=resultats&amp;frmmode=1&amp;frmespace=0&amp;frmcompetition=280695&amp;FrmLigue=G-E" xr:uid="{43BF840B-0FB4-4105-83D7-A87B82D8F785}"/>
    <hyperlink ref="M7" r:id="rId30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DC9C8BB0-4EC8-43D6-AC11-C5CF21D71198}"/>
    <hyperlink ref="E8" r:id="rId31" display="javascript:bddThrowAthlete('resultats', 24077803, 0)" xr:uid="{66D4D8CC-4CED-4BDE-8BAF-B197FAFA0AAE}"/>
    <hyperlink ref="G8" r:id="rId32" display="https://bases.athle.fr/asp.net/liste.aspx?frmbase=resultats&amp;frmmode=1&amp;pardisplay=1&amp;frmespace=0&amp;frmcompetition=280695&amp;frmclub=057052" xr:uid="{78F67ED0-442E-4FD4-964F-3D0C5FB31DE7}"/>
    <hyperlink ref="I8" r:id="rId33" display="https://bases.athle.fr/asp.net/liste.aspx?frmbase=resultats&amp;frmmode=1&amp;frmespace=0&amp;frmcompetition=280695&amp;FrmDepartement=057" xr:uid="{72505CCF-84F8-4DB8-B7F2-8A95A4D483A1}"/>
    <hyperlink ref="K8" r:id="rId34" display="https://bases.athle.fr/asp.net/liste.aspx?frmbase=resultats&amp;frmmode=1&amp;frmespace=0&amp;frmcompetition=280695&amp;FrmLigue=G-E" xr:uid="{AA8AC125-B8DA-4638-B75F-A0919D9B1B10}"/>
    <hyperlink ref="M8" r:id="rId35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9CDE92DB-D7BF-4F4B-870B-2D5AEA399D34}"/>
    <hyperlink ref="E9" r:id="rId36" display="javascript:bddThrowAthlete('resultats', 26018383, 0)" xr:uid="{257E7DFB-0BB0-463C-8CDC-AB9FE6BF445E}"/>
    <hyperlink ref="G9" r:id="rId37" display="https://bases.athle.fr/asp.net/liste.aspx?frmbase=resultats&amp;frmmode=1&amp;pardisplay=1&amp;frmespace=0&amp;frmcompetition=280695&amp;frmclub=091144" xr:uid="{F751F86C-8FAB-439B-BE93-90D944B2244F}"/>
    <hyperlink ref="I9" r:id="rId38" display="https://bases.athle.fr/asp.net/liste.aspx?frmbase=resultats&amp;frmmode=1&amp;frmespace=0&amp;frmcompetition=280695&amp;FrmDepartement=091" xr:uid="{E040F52B-D9A8-4282-B256-872D32CD8CC8}"/>
    <hyperlink ref="K9" r:id="rId39" display="https://bases.athle.fr/asp.net/liste.aspx?frmbase=resultats&amp;frmmode=1&amp;frmespace=0&amp;frmcompetition=280695&amp;FrmLigue=I-F" xr:uid="{FE6995A6-7D8D-4135-ACEE-1AAD593A1D18}"/>
    <hyperlink ref="M9" r:id="rId40" tooltip="Résultats pour la catégorie du participant" display="https://bases.athle.fr/asp.net/liste.aspx?frmbase=resultats&amp;frmmode=1&amp;frmespace=0&amp;frmcompetition=280695&amp;frmepreuve=Marche%20Nordique%20Comp%C3%A9tition%20/%20TCX&amp;frmcategorie=M1&amp;frmsexe=M" xr:uid="{0BF441B9-DAF1-4349-BABA-587D9BB53E88}"/>
    <hyperlink ref="E10" r:id="rId41" display="javascript:bddThrowAthlete('resultats', 18947927, 0)" xr:uid="{2CFB7C1B-DC79-47DD-B189-B02476756DA0}"/>
    <hyperlink ref="G10" r:id="rId42" display="https://bases.athle.fr/asp.net/liste.aspx?frmbase=resultats&amp;frmmode=1&amp;pardisplay=1&amp;frmespace=0&amp;frmcompetition=280695&amp;frmclub=068044" xr:uid="{B2891C99-1BF2-4093-B7EE-E26D96F410F7}"/>
    <hyperlink ref="I10" r:id="rId43" display="https://bases.athle.fr/asp.net/liste.aspx?frmbase=resultats&amp;frmmode=1&amp;frmespace=0&amp;frmcompetition=280695&amp;FrmDepartement=068" xr:uid="{28FB899B-FFD2-4914-B22D-57EAF7EBE909}"/>
    <hyperlink ref="K10" r:id="rId44" display="https://bases.athle.fr/asp.net/liste.aspx?frmbase=resultats&amp;frmmode=1&amp;frmespace=0&amp;frmcompetition=280695&amp;FrmLigue=G-E" xr:uid="{92481C56-E4EA-41F5-8363-B8052DF0422E}"/>
    <hyperlink ref="M10" r:id="rId45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F525DBA1-4BFB-4915-A9B0-6E4D7198FDC1}"/>
    <hyperlink ref="E11" r:id="rId46" display="javascript:bddThrowAthlete('resultats', 13307087, 0)" xr:uid="{F32B5800-BD02-48B7-90F7-494101C9176D}"/>
    <hyperlink ref="G11" r:id="rId47" display="https://bases.athle.fr/asp.net/liste.aspx?frmbase=resultats&amp;frmmode=1&amp;pardisplay=1&amp;frmespace=0&amp;frmcompetition=280695&amp;frmclub=068044" xr:uid="{66B8C6E1-DD94-478C-88A4-D1B2829D41C8}"/>
    <hyperlink ref="I11" r:id="rId48" display="https://bases.athle.fr/asp.net/liste.aspx?frmbase=resultats&amp;frmmode=1&amp;frmespace=0&amp;frmcompetition=280695&amp;FrmDepartement=068" xr:uid="{A665A4BD-273B-412B-B3C5-D7946072BF0B}"/>
    <hyperlink ref="K11" r:id="rId49" display="https://bases.athle.fr/asp.net/liste.aspx?frmbase=resultats&amp;frmmode=1&amp;frmespace=0&amp;frmcompetition=280695&amp;FrmLigue=G-E" xr:uid="{BC045587-0FAE-48D4-8836-705C294CA727}"/>
    <hyperlink ref="M11" r:id="rId50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3A5C5312-000E-4AB1-9BAE-89C2481A225C}"/>
    <hyperlink ref="E12" r:id="rId51" display="javascript:bddThrowAthlete('resultats', 23833009, 0)" xr:uid="{F4A68D01-2C07-435D-B4DB-864443E9869F}"/>
    <hyperlink ref="G12" r:id="rId52" display="https://bases.athle.fr/asp.net/liste.aspx?frmbase=resultats&amp;frmmode=1&amp;pardisplay=1&amp;frmespace=0&amp;frmcompetition=280695&amp;frmclub=091135" xr:uid="{21B0A76F-0CF4-4A1E-BE68-7350726EDD04}"/>
    <hyperlink ref="I12" r:id="rId53" display="https://bases.athle.fr/asp.net/liste.aspx?frmbase=resultats&amp;frmmode=1&amp;frmespace=0&amp;frmcompetition=280695&amp;FrmDepartement=091" xr:uid="{07672C42-9427-483A-AE10-A78787F94F78}"/>
    <hyperlink ref="K12" r:id="rId54" display="https://bases.athle.fr/asp.net/liste.aspx?frmbase=resultats&amp;frmmode=1&amp;frmespace=0&amp;frmcompetition=280695&amp;FrmLigue=I-F" xr:uid="{86319736-6C3F-4C6E-A4BD-DF5815F7DD6C}"/>
    <hyperlink ref="M12" r:id="rId55" tooltip="Résultats pour la catégorie du participant" display="https://bases.athle.fr/asp.net/liste.aspx?frmbase=resultats&amp;frmmode=1&amp;frmespace=0&amp;frmcompetition=280695&amp;frmepreuve=Marche%20Nordique%20Comp%C3%A9tition%20/%20TCX&amp;frmcategorie=M2&amp;frmsexe=M" xr:uid="{F5A496D5-A84F-47C4-8437-1D57B24CDAA0}"/>
    <hyperlink ref="E13" r:id="rId56" display="javascript:bddThrowAthlete('resultats', 22033619, 0)" xr:uid="{791341C0-A7F0-4CB2-9817-E22FFE4C7686}"/>
    <hyperlink ref="G13" r:id="rId57" display="https://bases.athle.fr/asp.net/liste.aspx?frmbase=resultats&amp;frmmode=1&amp;pardisplay=1&amp;frmespace=0&amp;frmcompetition=280695&amp;frmclub=068044" xr:uid="{3FCEF414-15FB-4401-BB44-5424115F172F}"/>
    <hyperlink ref="I13" r:id="rId58" display="https://bases.athle.fr/asp.net/liste.aspx?frmbase=resultats&amp;frmmode=1&amp;frmespace=0&amp;frmcompetition=280695&amp;FrmDepartement=068" xr:uid="{22B92E61-AA6D-44FA-B808-52A75ABBDFAD}"/>
    <hyperlink ref="K13" r:id="rId59" display="https://bases.athle.fr/asp.net/liste.aspx?frmbase=resultats&amp;frmmode=1&amp;frmespace=0&amp;frmcompetition=280695&amp;FrmLigue=G-E" xr:uid="{2D7E8827-A4C7-4B1D-ABBE-607503810E61}"/>
    <hyperlink ref="M13" r:id="rId60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44108014-F404-4865-B01D-37B5C604733A}"/>
    <hyperlink ref="E14" r:id="rId61" display="javascript:bddThrowAthlete('resultats', 24446226, 0)" xr:uid="{BB57D16E-492C-463B-98D1-41526BFC8960}"/>
    <hyperlink ref="G14" r:id="rId62" display="https://bases.athle.fr/asp.net/liste.aspx?frmbase=resultats&amp;frmmode=1&amp;pardisplay=1&amp;frmespace=0&amp;frmcompetition=280695&amp;frmclub=069076" xr:uid="{963558D7-EDDD-473E-BC39-EC8994C08DE1}"/>
    <hyperlink ref="I14" r:id="rId63" display="https://bases.athle.fr/asp.net/liste.aspx?frmbase=resultats&amp;frmmode=1&amp;frmespace=0&amp;frmcompetition=280695&amp;FrmDepartement=069" xr:uid="{47A2271D-914B-4D66-9DE0-BA4A22D88E27}"/>
    <hyperlink ref="K14" r:id="rId64" display="https://bases.athle.fr/asp.net/liste.aspx?frmbase=resultats&amp;frmmode=1&amp;frmespace=0&amp;frmcompetition=280695&amp;FrmLigue=ARA" xr:uid="{C834871A-D087-459D-B068-E988DDA87285}"/>
    <hyperlink ref="M14" r:id="rId65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829B688D-0401-4617-AD4C-7AF7055F5C59}"/>
    <hyperlink ref="E15" r:id="rId66" display="javascript:bddThrowAthlete('resultats', 29946458, 0)" xr:uid="{6B12C06A-B1A0-47A9-B444-4E7010B1E052}"/>
    <hyperlink ref="G15" r:id="rId67" display="https://bases.athle.fr/asp.net/liste.aspx?frmbase=resultats&amp;frmmode=1&amp;pardisplay=1&amp;frmespace=0&amp;frmcompetition=280695&amp;frmclub=077143" xr:uid="{E69F1743-0EEA-44B5-84CE-62B902E28ABF}"/>
    <hyperlink ref="I15" r:id="rId68" display="https://bases.athle.fr/asp.net/liste.aspx?frmbase=resultats&amp;frmmode=1&amp;frmespace=0&amp;frmcompetition=280695&amp;FrmDepartement=077" xr:uid="{91085556-7F9A-482B-9005-A5B3A5353513}"/>
    <hyperlink ref="K15" r:id="rId69" display="https://bases.athle.fr/asp.net/liste.aspx?frmbase=resultats&amp;frmmode=1&amp;frmespace=0&amp;frmcompetition=280695&amp;FrmLigue=I-F" xr:uid="{5E3B4718-11DB-4769-AB4B-22B66A808DCE}"/>
    <hyperlink ref="M15" r:id="rId70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452B1753-7572-4825-AE1A-A60A3848CC85}"/>
    <hyperlink ref="E16" r:id="rId71" display="javascript:bddThrowAthlete('resultats', 6597064, 0)" xr:uid="{ED2C0A8D-6E1F-4DE2-9441-D0F95C601CDC}"/>
    <hyperlink ref="G16" r:id="rId72" display="https://bases.athle.fr/asp.net/liste.aspx?frmbase=resultats&amp;frmmode=1&amp;pardisplay=1&amp;frmespace=0&amp;frmcompetition=280695&amp;frmclub=091097" xr:uid="{04D4CA04-67EB-4CA3-A1AA-9801CBAB6039}"/>
    <hyperlink ref="I16" r:id="rId73" display="https://bases.athle.fr/asp.net/liste.aspx?frmbase=resultats&amp;frmmode=1&amp;frmespace=0&amp;frmcompetition=280695&amp;FrmDepartement=091" xr:uid="{7E6829D9-F6E8-4D70-A8A6-E5BE3C2E510F}"/>
    <hyperlink ref="K16" r:id="rId74" display="https://bases.athle.fr/asp.net/liste.aspx?frmbase=resultats&amp;frmmode=1&amp;frmespace=0&amp;frmcompetition=280695&amp;FrmLigue=I-F" xr:uid="{0AE634AA-E0CE-4FFF-9289-8146E197131E}"/>
    <hyperlink ref="M16" r:id="rId75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FD8F5B45-688D-45F6-9A12-9BDECD4A7C50}"/>
    <hyperlink ref="E17" r:id="rId76" display="javascript:bddThrowAthlete('resultats', 25239950, 0)" xr:uid="{D32D3450-AB99-4124-8FBC-7A36C93A92CD}"/>
    <hyperlink ref="G17" r:id="rId77" display="https://bases.athle.fr/asp.net/liste.aspx?frmbase=resultats&amp;frmmode=1&amp;pardisplay=1&amp;frmespace=0&amp;frmcompetition=280695&amp;frmclub=068044" xr:uid="{FD66B9D1-7833-449B-B593-4CA84800474C}"/>
    <hyperlink ref="I17" r:id="rId78" display="https://bases.athle.fr/asp.net/liste.aspx?frmbase=resultats&amp;frmmode=1&amp;frmespace=0&amp;frmcompetition=280695&amp;FrmDepartement=068" xr:uid="{90D15A21-27DE-4FDB-A716-997D6ADE8070}"/>
    <hyperlink ref="K17" r:id="rId79" display="https://bases.athle.fr/asp.net/liste.aspx?frmbase=resultats&amp;frmmode=1&amp;frmespace=0&amp;frmcompetition=280695&amp;FrmLigue=G-E" xr:uid="{BAC9BD6E-EFF1-4B7C-9097-903C3C134373}"/>
    <hyperlink ref="M17" r:id="rId80" tooltip="Résultats pour la catégorie du participant" display="https://bases.athle.fr/asp.net/liste.aspx?frmbase=resultats&amp;frmmode=1&amp;frmespace=0&amp;frmcompetition=280695&amp;frmepreuve=Marche%20Nordique%20Comp%C3%A9tition%20/%20TCX&amp;frmcategorie=M3&amp;frmsexe=F" xr:uid="{BF5C31E8-8EC6-4D9D-8B7C-B2AC2EC9081D}"/>
    <hyperlink ref="E18" r:id="rId81" display="javascript:bddThrowAthlete('resultats', 3134211, 0)" xr:uid="{7D6244DC-7074-4610-B231-53B635C464A5}"/>
    <hyperlink ref="G18" r:id="rId82" display="https://bases.athle.fr/asp.net/liste.aspx?frmbase=resultats&amp;frmmode=1&amp;pardisplay=1&amp;frmespace=0&amp;frmcompetition=280695&amp;frmclub=077143" xr:uid="{9FC5AD64-33D1-4E7F-B220-8C98D30B16DE}"/>
    <hyperlink ref="I18" r:id="rId83" display="https://bases.athle.fr/asp.net/liste.aspx?frmbase=resultats&amp;frmmode=1&amp;frmespace=0&amp;frmcompetition=280695&amp;FrmDepartement=077" xr:uid="{46C2D2C9-A5DE-49C4-B328-D5453E6CB1EB}"/>
    <hyperlink ref="K18" r:id="rId84" display="https://bases.athle.fr/asp.net/liste.aspx?frmbase=resultats&amp;frmmode=1&amp;frmespace=0&amp;frmcompetition=280695&amp;FrmLigue=I-F" xr:uid="{43EA0D94-A111-4142-8C72-2E33079A15DB}"/>
    <hyperlink ref="M18" r:id="rId85" tooltip="Résultats pour la catégorie du participant" display="https://bases.athle.fr/asp.net/liste.aspx?frmbase=resultats&amp;frmmode=1&amp;frmespace=0&amp;frmcompetition=280695&amp;frmepreuve=Marche%20Nordique%20Comp%C3%A9tition%20/%20TCX&amp;frmcategorie=M2&amp;frmsexe=M" xr:uid="{00E7DC34-C565-4267-81B4-5268798436EC}"/>
    <hyperlink ref="E19" r:id="rId86" display="javascript:bddThrowAthlete('resultats', 19058713, 0)" xr:uid="{30C0E943-DC62-4D57-98CE-4E1DD950725E}"/>
    <hyperlink ref="G19" r:id="rId87" display="https://bases.athle.fr/asp.net/liste.aspx?frmbase=resultats&amp;frmmode=1&amp;pardisplay=1&amp;frmespace=0&amp;frmcompetition=280695&amp;frmclub=091135" xr:uid="{8BE040A6-DFBB-4752-AAD4-76FF1A73C667}"/>
    <hyperlink ref="I19" r:id="rId88" display="https://bases.athle.fr/asp.net/liste.aspx?frmbase=resultats&amp;frmmode=1&amp;frmespace=0&amp;frmcompetition=280695&amp;FrmDepartement=091" xr:uid="{F9580558-5C16-41D8-84EF-6F68673049BB}"/>
    <hyperlink ref="K19" r:id="rId89" display="https://bases.athle.fr/asp.net/liste.aspx?frmbase=resultats&amp;frmmode=1&amp;frmespace=0&amp;frmcompetition=280695&amp;FrmLigue=I-F" xr:uid="{C27BC142-8A16-42ED-817B-1BDE0D924F30}"/>
    <hyperlink ref="M19" r:id="rId90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6801D042-72E3-42BC-A3FD-27DF18F63ABC}"/>
    <hyperlink ref="E20" r:id="rId91" display="javascript:bddThrowAthlete('resultats', 9388, 0)" xr:uid="{A9D4AF95-90EF-4F0A-8B65-E6C2F30B985D}"/>
    <hyperlink ref="G20" r:id="rId92" display="https://bases.athle.fr/asp.net/liste.aspx?frmbase=resultats&amp;frmmode=1&amp;pardisplay=1&amp;frmespace=0&amp;frmcompetition=280695&amp;frmclub=091135" xr:uid="{5104BB69-5F82-49E0-93F3-FB1FAED02FA9}"/>
    <hyperlink ref="I20" r:id="rId93" display="https://bases.athle.fr/asp.net/liste.aspx?frmbase=resultats&amp;frmmode=1&amp;frmespace=0&amp;frmcompetition=280695&amp;FrmDepartement=091" xr:uid="{EA535F05-702F-4EEC-9078-AD0B9D71A5D7}"/>
    <hyperlink ref="K20" r:id="rId94" display="https://bases.athle.fr/asp.net/liste.aspx?frmbase=resultats&amp;frmmode=1&amp;frmespace=0&amp;frmcompetition=280695&amp;FrmLigue=I-F" xr:uid="{3581BA32-EE59-476B-9A61-FAE2EC2D768B}"/>
    <hyperlink ref="M20" r:id="rId95" tooltip="Résultats pour la catégorie du participant" display="https://bases.athle.fr/asp.net/liste.aspx?frmbase=resultats&amp;frmmode=1&amp;frmespace=0&amp;frmcompetition=280695&amp;frmepreuve=Marche%20Nordique%20Comp%C3%A9tition%20/%20TCX&amp;frmcategorie=M4&amp;frmsexe=F" xr:uid="{0A8BCBC1-7400-40E0-A281-C65DFCD52E14}"/>
    <hyperlink ref="E21" r:id="rId96" display="javascript:bddThrowAthlete('resultats', 26018385, 0)" xr:uid="{20121A37-C651-4F5A-A365-F5AA2811B627}"/>
    <hyperlink ref="G21" r:id="rId97" display="https://bases.athle.fr/asp.net/liste.aspx?frmbase=resultats&amp;frmmode=1&amp;pardisplay=1&amp;frmespace=0&amp;frmcompetition=280695&amp;frmclub=090010" xr:uid="{5A4331B4-51B8-4092-80B1-270CB8F85BEB}"/>
    <hyperlink ref="I21" r:id="rId98" display="https://bases.athle.fr/asp.net/liste.aspx?frmbase=resultats&amp;frmmode=1&amp;frmespace=0&amp;frmcompetition=280695&amp;FrmDepartement=090" xr:uid="{DDE1FD93-B30B-4601-9FE6-F67CDA0382B7}"/>
    <hyperlink ref="K21" r:id="rId99" display="https://bases.athle.fr/asp.net/liste.aspx?frmbase=resultats&amp;frmmode=1&amp;frmespace=0&amp;frmcompetition=280695&amp;FrmLigue=BFC" xr:uid="{EAF79859-578F-4B68-8DCA-694953919839}"/>
    <hyperlink ref="M21" r:id="rId100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8D4BBEBA-03C7-4723-A677-28EC93306982}"/>
    <hyperlink ref="E22" r:id="rId101" display="javascript:bddThrowAthlete('resultats', 25123048, 0)" xr:uid="{3CEA082B-C486-4E6A-8C5C-90830A7762BC}"/>
    <hyperlink ref="G22" r:id="rId102" display="https://bases.athle.fr/asp.net/liste.aspx?frmbase=resultats&amp;frmmode=1&amp;pardisplay=1&amp;frmespace=0&amp;frmcompetition=280695&amp;frmclub=057027" xr:uid="{5CE686A0-5CB3-4F45-9887-E0D6D9D883D1}"/>
    <hyperlink ref="I22" r:id="rId103" display="https://bases.athle.fr/asp.net/liste.aspx?frmbase=resultats&amp;frmmode=1&amp;frmespace=0&amp;frmcompetition=280695&amp;FrmDepartement=057" xr:uid="{339434FE-F46E-409F-B11F-F5C67583649D}"/>
    <hyperlink ref="K22" r:id="rId104" display="https://bases.athle.fr/asp.net/liste.aspx?frmbase=resultats&amp;frmmode=1&amp;frmespace=0&amp;frmcompetition=280695&amp;FrmLigue=G-E" xr:uid="{3C5692E2-8F37-4301-B3CB-4B6E2EB0B1BF}"/>
    <hyperlink ref="M22" r:id="rId105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1F502D9E-EE61-4F06-B975-988DF09DCAC8}"/>
    <hyperlink ref="E23" r:id="rId106" display="javascript:bddThrowAthlete('resultats', 19138219, 0)" xr:uid="{502A27E3-35E2-4B36-A0E2-465241521E10}"/>
    <hyperlink ref="G23" r:id="rId107" display="https://bases.athle.fr/asp.net/liste.aspx?frmbase=resultats&amp;frmmode=1&amp;pardisplay=1&amp;frmespace=0&amp;frmcompetition=280695&amp;frmclub=010010" xr:uid="{5742D813-4724-4273-9F9B-EF1903D8306D}"/>
    <hyperlink ref="I23" r:id="rId108" display="https://bases.athle.fr/asp.net/liste.aspx?frmbase=resultats&amp;frmmode=1&amp;frmespace=0&amp;frmcompetition=280695&amp;FrmDepartement=010" xr:uid="{A8AFE1E0-4849-41A3-8F3A-F9485EC3D9F7}"/>
    <hyperlink ref="K23" r:id="rId109" display="https://bases.athle.fr/asp.net/liste.aspx?frmbase=resultats&amp;frmmode=1&amp;frmespace=0&amp;frmcompetition=280695&amp;FrmLigue=G-E" xr:uid="{F7A378E2-2A58-43B2-B122-71CAA48654D5}"/>
    <hyperlink ref="M23" r:id="rId110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285885DD-654D-4B3E-8AA8-D29217B104E0}"/>
    <hyperlink ref="E24" r:id="rId111" display="javascript:bddThrowAthlete('resultats', 20153164, 0)" xr:uid="{E126D7E5-D1C5-490D-9912-F4109849F51A}"/>
    <hyperlink ref="G24" r:id="rId112" display="https://bases.athle.fr/asp.net/liste.aspx?frmbase=resultats&amp;frmmode=1&amp;pardisplay=1&amp;frmespace=0&amp;frmcompetition=280695&amp;frmclub=068044" xr:uid="{3F1591F4-D2FD-4D44-A3C6-58CAF41CF830}"/>
    <hyperlink ref="I24" r:id="rId113" display="https://bases.athle.fr/asp.net/liste.aspx?frmbase=resultats&amp;frmmode=1&amp;frmespace=0&amp;frmcompetition=280695&amp;FrmDepartement=068" xr:uid="{45F2E221-0014-4F33-9974-982923586390}"/>
    <hyperlink ref="K24" r:id="rId114" display="https://bases.athle.fr/asp.net/liste.aspx?frmbase=resultats&amp;frmmode=1&amp;frmespace=0&amp;frmcompetition=280695&amp;FrmLigue=G-E" xr:uid="{E2A04D7E-2AB2-4AA6-BB25-BEF516CAD8AB}"/>
    <hyperlink ref="M24" r:id="rId115" tooltip="Résultats pour la catégorie du participant" display="https://bases.athle.fr/asp.net/liste.aspx?frmbase=resultats&amp;frmmode=1&amp;frmespace=0&amp;frmcompetition=280695&amp;frmepreuve=Marche%20Nordique%20Comp%C3%A9tition%20/%20TCX&amp;frmcategorie=CA&amp;frmsexe=F" xr:uid="{A9AC2FC4-82A8-4F42-83C1-7AAB83089733}"/>
    <hyperlink ref="E25" r:id="rId116" display="javascript:bddThrowAthlete('resultats', 24830805, 0)" xr:uid="{38F8DA79-30D6-4E90-8309-504D32D5BB11}"/>
    <hyperlink ref="G25" r:id="rId117" display="https://bases.athle.fr/asp.net/liste.aspx?frmbase=resultats&amp;frmmode=1&amp;pardisplay=1&amp;frmespace=0&amp;frmcompetition=280695&amp;frmclub=068044" xr:uid="{EF281F51-68E3-4CFD-843B-472EFB43DDE7}"/>
    <hyperlink ref="I25" r:id="rId118" display="https://bases.athle.fr/asp.net/liste.aspx?frmbase=resultats&amp;frmmode=1&amp;frmespace=0&amp;frmcompetition=280695&amp;FrmDepartement=068" xr:uid="{67169CC2-849A-443A-BACA-DAE6F9157A48}"/>
    <hyperlink ref="K25" r:id="rId119" display="https://bases.athle.fr/asp.net/liste.aspx?frmbase=resultats&amp;frmmode=1&amp;frmespace=0&amp;frmcompetition=280695&amp;FrmLigue=G-E" xr:uid="{5A27BC76-5AE3-416F-8EDF-F0895959F02C}"/>
    <hyperlink ref="M25" r:id="rId120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ADEDAF46-0BC9-41E2-9672-075959774788}"/>
    <hyperlink ref="E26" r:id="rId121" display="javascript:bddThrowAthlete('resultats', 20671807, 0)" xr:uid="{F3B52658-DE6F-4765-B283-E7DFD96625DD}"/>
    <hyperlink ref="G26" r:id="rId122" display="https://bases.athle.fr/asp.net/liste.aspx?frmbase=resultats&amp;frmmode=1&amp;pardisplay=1&amp;frmespace=0&amp;frmcompetition=280695&amp;frmclub=091135" xr:uid="{038A6555-9DDB-4B08-B53B-AB2C549945DD}"/>
    <hyperlink ref="I26" r:id="rId123" display="https://bases.athle.fr/asp.net/liste.aspx?frmbase=resultats&amp;frmmode=1&amp;frmespace=0&amp;frmcompetition=280695&amp;FrmDepartement=091" xr:uid="{60092714-2FD0-4633-8877-E4AA8B4CA9FF}"/>
    <hyperlink ref="K26" r:id="rId124" display="https://bases.athle.fr/asp.net/liste.aspx?frmbase=resultats&amp;frmmode=1&amp;frmespace=0&amp;frmcompetition=280695&amp;FrmLigue=I-F" xr:uid="{7D13B727-D857-4059-BEBF-0E00D421CC94}"/>
    <hyperlink ref="M26" r:id="rId125" tooltip="Résultats pour la catégorie du participant" display="https://bases.athle.fr/asp.net/liste.aspx?frmbase=resultats&amp;frmmode=1&amp;frmespace=0&amp;frmcompetition=280695&amp;frmepreuve=Marche%20Nordique%20Comp%C3%A9tition%20/%20TCX&amp;frmcategorie=M2&amp;frmsexe=M" xr:uid="{BA8B35B7-76E9-448B-9899-ABF37EFE5015}"/>
    <hyperlink ref="E27" r:id="rId126" display="javascript:bddThrowAthlete('resultats', 16453301, 0)" xr:uid="{CDF19C21-1D35-45DD-9FD5-37C1F82EE2D1}"/>
    <hyperlink ref="G27" r:id="rId127" display="https://bases.athle.fr/asp.net/liste.aspx?frmbase=resultats&amp;frmmode=1&amp;pardisplay=1&amp;frmespace=0&amp;frmcompetition=280695&amp;frmclub=091135" xr:uid="{47BDFE18-832A-4C95-B103-FA2999AD8DF0}"/>
    <hyperlink ref="I27" r:id="rId128" display="https://bases.athle.fr/asp.net/liste.aspx?frmbase=resultats&amp;frmmode=1&amp;frmespace=0&amp;frmcompetition=280695&amp;FrmDepartement=091" xr:uid="{C27747CF-41F6-4EAD-952E-3D9F8359591A}"/>
    <hyperlink ref="K27" r:id="rId129" display="https://bases.athle.fr/asp.net/liste.aspx?frmbase=resultats&amp;frmmode=1&amp;frmespace=0&amp;frmcompetition=280695&amp;FrmLigue=I-F" xr:uid="{7C4DF217-C6FD-4CFF-9847-523FAE11074A}"/>
    <hyperlink ref="M27" r:id="rId130" tooltip="Résultats pour la catégorie du participant" display="https://bases.athle.fr/asp.net/liste.aspx?frmbase=resultats&amp;frmmode=1&amp;frmespace=0&amp;frmcompetition=280695&amp;frmepreuve=Marche%20Nordique%20Comp%C3%A9tition%20/%20TCX&amp;frmcategorie=M2&amp;frmsexe=F" xr:uid="{02D985A1-AF16-4FCB-9DB8-DB34E7C4669F}"/>
    <hyperlink ref="E28" r:id="rId131" display="javascript:bddThrowAthlete('resultats', 20926124, 0)" xr:uid="{0EB0B1C8-D1D5-4677-B698-AD7C82A5F073}"/>
    <hyperlink ref="G28" r:id="rId132" display="https://bases.athle.fr/asp.net/liste.aspx?frmbase=resultats&amp;frmmode=1&amp;pardisplay=1&amp;frmespace=0&amp;frmcompetition=280695&amp;frmclub=054085" xr:uid="{B95301D4-D332-49D7-8354-5F5BBA0B9130}"/>
    <hyperlink ref="I28" r:id="rId133" display="https://bases.athle.fr/asp.net/liste.aspx?frmbase=resultats&amp;frmmode=1&amp;frmespace=0&amp;frmcompetition=280695&amp;FrmDepartement=054" xr:uid="{A440A6D6-C1D9-42DC-BA11-657EFE6A585B}"/>
    <hyperlink ref="K28" r:id="rId134" display="https://bases.athle.fr/asp.net/liste.aspx?frmbase=resultats&amp;frmmode=1&amp;frmespace=0&amp;frmcompetition=280695&amp;FrmLigue=G-E" xr:uid="{0240F476-1081-425F-BDA1-94BE1E48C409}"/>
    <hyperlink ref="M28" r:id="rId135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81FF342D-530B-44FF-991E-A3942169E64C}"/>
    <hyperlink ref="E29" r:id="rId136" display="javascript:bddThrowAthlete('resultats', 28854835, 0)" xr:uid="{E81D4ED5-2097-43D3-A3D8-712E4CB98F50}"/>
    <hyperlink ref="G29" r:id="rId137" display="https://bases.athle.fr/asp.net/liste.aspx?frmbase=resultats&amp;frmmode=1&amp;pardisplay=1&amp;frmespace=0&amp;frmcompetition=280695&amp;frmclub=077143" xr:uid="{10EAFCE9-7F07-4236-B04B-CE5AECA856D1}"/>
    <hyperlink ref="I29" r:id="rId138" display="https://bases.athle.fr/asp.net/liste.aspx?frmbase=resultats&amp;frmmode=1&amp;frmespace=0&amp;frmcompetition=280695&amp;FrmDepartement=077" xr:uid="{F4C57B72-EFDF-4630-883B-7D03B1ED7D3D}"/>
    <hyperlink ref="K29" r:id="rId139" display="https://bases.athle.fr/asp.net/liste.aspx?frmbase=resultats&amp;frmmode=1&amp;frmespace=0&amp;frmcompetition=280695&amp;FrmLigue=I-F" xr:uid="{B9D1E7C9-359C-4E61-A2DA-BB714F267B81}"/>
    <hyperlink ref="M29" r:id="rId140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671EB23A-E771-4F92-812F-03BF8FF988E0}"/>
    <hyperlink ref="E30" r:id="rId141" display="javascript:bddThrowAthlete('resultats', 7935718, 0)" xr:uid="{0CB13074-3394-4DF6-B686-A61B218D3096}"/>
    <hyperlink ref="G30" r:id="rId142" display="https://bases.athle.fr/asp.net/liste.aspx?frmbase=resultats&amp;frmmode=1&amp;pardisplay=1&amp;frmespace=0&amp;frmcompetition=280695&amp;frmclub=010010" xr:uid="{BD215CFB-1BF4-44BC-8543-27E6DB68AB1F}"/>
    <hyperlink ref="I30" r:id="rId143" display="https://bases.athle.fr/asp.net/liste.aspx?frmbase=resultats&amp;frmmode=1&amp;frmespace=0&amp;frmcompetition=280695&amp;FrmDepartement=010" xr:uid="{866B1F8B-5955-423F-AA51-414C196A5DD2}"/>
    <hyperlink ref="K30" r:id="rId144" display="https://bases.athle.fr/asp.net/liste.aspx?frmbase=resultats&amp;frmmode=1&amp;frmespace=0&amp;frmcompetition=280695&amp;FrmLigue=G-E" xr:uid="{4E267C5E-6190-4A42-9A4F-751FF54B3BAE}"/>
    <hyperlink ref="M30" r:id="rId14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20BEFD90-90F5-4574-9213-228292F9ABF8}"/>
    <hyperlink ref="E31" r:id="rId146" display="javascript:bddThrowAthlete('resultats', 24221336, 0)" xr:uid="{D7E9BA9D-C5D4-442A-8B84-5A2C2FCCF260}"/>
    <hyperlink ref="G31" r:id="rId147" display="https://bases.athle.fr/asp.net/liste.aspx?frmbase=resultats&amp;frmmode=1&amp;pardisplay=1&amp;frmespace=0&amp;frmcompetition=280695&amp;frmclub=089024" xr:uid="{11A340AC-5D2B-4C7D-A306-3C759F51BB17}"/>
    <hyperlink ref="I31" r:id="rId148" display="https://bases.athle.fr/asp.net/liste.aspx?frmbase=resultats&amp;frmmode=1&amp;frmespace=0&amp;frmcompetition=280695&amp;FrmDepartement=089" xr:uid="{961E0CC0-24E1-41B4-91AA-CB2A21E4D49A}"/>
    <hyperlink ref="K31" r:id="rId149" display="https://bases.athle.fr/asp.net/liste.aspx?frmbase=resultats&amp;frmmode=1&amp;frmespace=0&amp;frmcompetition=280695&amp;FrmLigue=BFC" xr:uid="{E666574A-B535-4915-AB6B-BB49E0BFED4B}"/>
    <hyperlink ref="M31" r:id="rId150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176D8A2F-190A-4423-87C2-9FFC54772D95}"/>
    <hyperlink ref="E32" r:id="rId151" display="javascript:bddThrowAthlete('resultats', 26644181, 0)" xr:uid="{430F228A-0A6C-44CA-8E6C-DC912A458830}"/>
    <hyperlink ref="G32" r:id="rId152" display="https://bases.athle.fr/asp.net/liste.aspx?frmbase=resultats&amp;frmmode=1&amp;pardisplay=1&amp;frmespace=0&amp;frmcompetition=280695&amp;frmclub=054052" xr:uid="{5881AE85-33A8-4F80-9E6C-948B30B466E9}"/>
    <hyperlink ref="I32" r:id="rId153" display="https://bases.athle.fr/asp.net/liste.aspx?frmbase=resultats&amp;frmmode=1&amp;frmespace=0&amp;frmcompetition=280695&amp;FrmDepartement=054" xr:uid="{AF9E8D37-6E5E-4E80-9293-1FD5757678F9}"/>
    <hyperlink ref="K32" r:id="rId154" display="https://bases.athle.fr/asp.net/liste.aspx?frmbase=resultats&amp;frmmode=1&amp;frmespace=0&amp;frmcompetition=280695&amp;FrmLigue=G-E" xr:uid="{BDD1FFB4-9FAC-481B-9329-5BFA42C0BF97}"/>
    <hyperlink ref="M32" r:id="rId155" tooltip="Résultats pour la catégorie du participant" display="https://bases.athle.fr/asp.net/liste.aspx?frmbase=resultats&amp;frmmode=1&amp;frmespace=0&amp;frmcompetition=280695&amp;frmepreuve=Marche%20Nordique%20Comp%C3%A9tition%20/%20TCX&amp;frmcategorie=M2&amp;frmsexe=F" xr:uid="{8391F6A6-5C63-4489-8193-E172D52AC60B}"/>
    <hyperlink ref="E33" r:id="rId156" display="javascript:bddThrowAthlete('resultats', 28122642, 0)" xr:uid="{8FF0FEED-0AFB-4A50-80F5-EBCA5B594AA4}"/>
    <hyperlink ref="G33" r:id="rId157" display="https://bases.athle.fr/asp.net/liste.aspx?frmbase=resultats&amp;frmmode=1&amp;pardisplay=1&amp;frmespace=0&amp;frmcompetition=280695&amp;frmclub=077143" xr:uid="{F09DD833-1739-4214-B980-09137118BB0E}"/>
    <hyperlink ref="I33" r:id="rId158" display="https://bases.athle.fr/asp.net/liste.aspx?frmbase=resultats&amp;frmmode=1&amp;frmespace=0&amp;frmcompetition=280695&amp;FrmDepartement=077" xr:uid="{F39A83BB-A6AC-45A3-B4ED-CFD2DD0E19D8}"/>
    <hyperlink ref="K33" r:id="rId159" display="https://bases.athle.fr/asp.net/liste.aspx?frmbase=resultats&amp;frmmode=1&amp;frmespace=0&amp;frmcompetition=280695&amp;FrmLigue=I-F" xr:uid="{3C4B12ED-244B-4C11-AB10-80B283802223}"/>
    <hyperlink ref="M33" r:id="rId160" tooltip="Résultats pour la catégorie du participant" display="https://bases.athle.fr/asp.net/liste.aspx?frmbase=resultats&amp;frmmode=1&amp;frmespace=0&amp;frmcompetition=280695&amp;frmepreuve=Marche%20Nordique%20Comp%C3%A9tition%20/%20TCX&amp;frmcategorie=M2&amp;frmsexe=F" xr:uid="{0571338F-3B5D-4E31-9535-E276B5C5ACFC}"/>
    <hyperlink ref="E34" r:id="rId161" display="javascript:bddThrowAthlete('resultats', 108134, 0)" xr:uid="{890BC57C-D5AE-4FCA-84A6-C31FD26857C7}"/>
    <hyperlink ref="G34" r:id="rId162" display="https://bases.athle.fr/asp.net/liste.aspx?frmbase=resultats&amp;frmmode=1&amp;pardisplay=1&amp;frmespace=0&amp;frmcompetition=280695&amp;frmclub=090010" xr:uid="{404D5682-A4B1-4918-A76C-2F228BB57871}"/>
    <hyperlink ref="I34" r:id="rId163" display="https://bases.athle.fr/asp.net/liste.aspx?frmbase=resultats&amp;frmmode=1&amp;frmespace=0&amp;frmcompetition=280695&amp;FrmDepartement=090" xr:uid="{28FFBAC5-1EA2-43E0-A27E-D922F5C55A8E}"/>
    <hyperlink ref="K34" r:id="rId164" display="https://bases.athle.fr/asp.net/liste.aspx?frmbase=resultats&amp;frmmode=1&amp;frmespace=0&amp;frmcompetition=280695&amp;FrmLigue=BFC" xr:uid="{63EE4433-A318-415B-97BF-1C5E9D11B46C}"/>
    <hyperlink ref="M34" r:id="rId165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922A19A7-58FC-4921-99D8-C1F584162801}"/>
    <hyperlink ref="E35" r:id="rId166" display="javascript:bddThrowAthlete('resultats', 7243711, 0)" xr:uid="{410E723B-B5C2-4A3F-8385-F3F33EB7F89D}"/>
    <hyperlink ref="G35" r:id="rId167" display="https://bases.athle.fr/asp.net/liste.aspx?frmbase=resultats&amp;frmmode=1&amp;pardisplay=1&amp;frmespace=0&amp;frmcompetition=280695&amp;frmclub=057027" xr:uid="{F8F64517-851E-41CF-96EB-81EA02EFE7BE}"/>
    <hyperlink ref="I35" r:id="rId168" display="https://bases.athle.fr/asp.net/liste.aspx?frmbase=resultats&amp;frmmode=1&amp;frmespace=0&amp;frmcompetition=280695&amp;FrmDepartement=057" xr:uid="{BFCAA13C-123A-40BA-88FB-633B8830D6F4}"/>
    <hyperlink ref="K35" r:id="rId169" display="https://bases.athle.fr/asp.net/liste.aspx?frmbase=resultats&amp;frmmode=1&amp;frmespace=0&amp;frmcompetition=280695&amp;FrmLigue=G-E" xr:uid="{CF676DAA-030D-4C3F-8F31-71BB55EA3D7B}"/>
    <hyperlink ref="M35" r:id="rId170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D8501AF3-1C3B-4AAD-ABB3-178FFFA12CFD}"/>
    <hyperlink ref="E36" r:id="rId171" display="javascript:bddThrowAthlete('resultats', 25239949, 0)" xr:uid="{81C80C87-146A-4AFC-8EBA-4BCE77807224}"/>
    <hyperlink ref="G36" r:id="rId172" display="https://bases.athle.fr/asp.net/liste.aspx?frmbase=resultats&amp;frmmode=1&amp;pardisplay=1&amp;frmespace=0&amp;frmcompetition=280695&amp;frmclub=054052" xr:uid="{0E738947-9161-4B4B-9DC4-8CEC065A6FBB}"/>
    <hyperlink ref="I36" r:id="rId173" display="https://bases.athle.fr/asp.net/liste.aspx?frmbase=resultats&amp;frmmode=1&amp;frmespace=0&amp;frmcompetition=280695&amp;FrmDepartement=054" xr:uid="{FF9EA5A6-C9B8-4ADB-8291-C49D813DD844}"/>
    <hyperlink ref="K36" r:id="rId174" display="https://bases.athle.fr/asp.net/liste.aspx?frmbase=resultats&amp;frmmode=1&amp;frmespace=0&amp;frmcompetition=280695&amp;FrmLigue=G-E" xr:uid="{295DA5DF-936A-44F0-A3A9-55D55D235E81}"/>
    <hyperlink ref="M36" r:id="rId17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C1A147F1-8FAA-4A92-A199-5592A09AD0B1}"/>
    <hyperlink ref="E37" r:id="rId176" display="javascript:bddThrowAthlete('resultats', 21895683, 0)" xr:uid="{3AF1B202-90E5-4B25-9008-4233C048314D}"/>
    <hyperlink ref="G37" r:id="rId177" display="https://bases.athle.fr/asp.net/liste.aspx?frmbase=resultats&amp;frmmode=1&amp;pardisplay=1&amp;frmespace=0&amp;frmcompetition=280695&amp;frmclub=068044" xr:uid="{4C2B7061-B400-467F-8CDB-20208BBF9EE0}"/>
    <hyperlink ref="I37" r:id="rId178" display="https://bases.athle.fr/asp.net/liste.aspx?frmbase=resultats&amp;frmmode=1&amp;frmespace=0&amp;frmcompetition=280695&amp;FrmDepartement=068" xr:uid="{68443DCF-E93B-4F36-9503-9E00DD7058ED}"/>
    <hyperlink ref="K37" r:id="rId179" display="https://bases.athle.fr/asp.net/liste.aspx?frmbase=resultats&amp;frmmode=1&amp;frmespace=0&amp;frmcompetition=280695&amp;FrmLigue=G-E" xr:uid="{718F50BA-C180-42D2-88CC-8867996ADF30}"/>
    <hyperlink ref="M37" r:id="rId180" tooltip="Résultats pour la catégorie du participant" display="https://bases.athle.fr/asp.net/liste.aspx?frmbase=resultats&amp;frmmode=1&amp;frmespace=0&amp;frmcompetition=280695&amp;frmepreuve=Marche%20Nordique%20Comp%C3%A9tition%20/%20TCX&amp;frmcategorie=M2&amp;frmsexe=F" xr:uid="{2D689AE1-011E-4C3A-A473-F1C5341D3486}"/>
    <hyperlink ref="E38" r:id="rId181" display="javascript:bddThrowAthlete('resultats', 19364495, 0)" xr:uid="{BFE4978E-E3E9-419D-BC35-C0C43FD0A1B0}"/>
    <hyperlink ref="G38" r:id="rId182" display="https://bases.athle.fr/asp.net/liste.aspx?frmbase=resultats&amp;frmmode=1&amp;pardisplay=1&amp;frmespace=0&amp;frmcompetition=280695&amp;frmclub=068044" xr:uid="{3DFCD5C5-2457-43A9-8581-8E47B853108E}"/>
    <hyperlink ref="I38" r:id="rId183" display="https://bases.athle.fr/asp.net/liste.aspx?frmbase=resultats&amp;frmmode=1&amp;frmespace=0&amp;frmcompetition=280695&amp;FrmDepartement=068" xr:uid="{7617C8AE-B679-437C-8CD5-904323538D50}"/>
    <hyperlink ref="K38" r:id="rId184" display="https://bases.athle.fr/asp.net/liste.aspx?frmbase=resultats&amp;frmmode=1&amp;frmespace=0&amp;frmcompetition=280695&amp;FrmLigue=G-E" xr:uid="{CF25A49D-3A05-4051-9FFC-DC5752FD9CF6}"/>
    <hyperlink ref="M38" r:id="rId18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38F5D3E3-A4ED-43DC-A6E8-0E3E2C0A66D4}"/>
    <hyperlink ref="E39" r:id="rId186" display="javascript:bddThrowAthlete('resultats', 6538127, 0)" xr:uid="{26A27E9A-4C88-43E4-A5C3-717210C221DC}"/>
    <hyperlink ref="G39" r:id="rId187" display="https://bases.athle.fr/asp.net/liste.aspx?frmbase=resultats&amp;frmmode=1&amp;pardisplay=1&amp;frmespace=0&amp;frmcompetition=280695&amp;frmclub=002006" xr:uid="{29DE3750-90B4-4B30-9B5D-0B6429B68EC5}"/>
    <hyperlink ref="I39" r:id="rId188" display="https://bases.athle.fr/asp.net/liste.aspx?frmbase=resultats&amp;frmmode=1&amp;frmespace=0&amp;frmcompetition=280695&amp;FrmDepartement=002" xr:uid="{6A9FACA3-D0A1-4F78-A6B3-A68B59F3799E}"/>
    <hyperlink ref="K39" r:id="rId189" display="https://bases.athle.fr/asp.net/liste.aspx?frmbase=resultats&amp;frmmode=1&amp;frmespace=0&amp;frmcompetition=280695&amp;FrmLigue=H-F" xr:uid="{D2BDFA93-75BB-49EF-9395-C73D2584E930}"/>
    <hyperlink ref="M39" r:id="rId190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DEAE39BB-0EA4-4E7C-8A35-3F59B6B077AD}"/>
    <hyperlink ref="E40" r:id="rId191" display="javascript:bddThrowAthlete('resultats', 1376544, 0)" xr:uid="{5AC8901A-428C-4104-B4DD-3F4204FD9A95}"/>
    <hyperlink ref="G40" r:id="rId192" display="https://bases.athle.fr/asp.net/liste.aspx?frmbase=resultats&amp;frmmode=1&amp;pardisplay=1&amp;frmespace=0&amp;frmcompetition=280695&amp;frmclub=091135" xr:uid="{D9EB7507-7B7C-44F8-B301-40BA6F9B41FB}"/>
    <hyperlink ref="I40" r:id="rId193" display="https://bases.athle.fr/asp.net/liste.aspx?frmbase=resultats&amp;frmmode=1&amp;frmespace=0&amp;frmcompetition=280695&amp;FrmDepartement=091" xr:uid="{87CAE076-0B0D-4B26-AE48-8B0743E47CD3}"/>
    <hyperlink ref="K40" r:id="rId194" display="https://bases.athle.fr/asp.net/liste.aspx?frmbase=resultats&amp;frmmode=1&amp;frmespace=0&amp;frmcompetition=280695&amp;FrmLigue=I-F" xr:uid="{07B6AE32-FDAB-466A-968C-C6EBA88F6581}"/>
    <hyperlink ref="M40" r:id="rId19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A357BC16-AE23-419F-B687-F24D58FFC0DE}"/>
    <hyperlink ref="E41" r:id="rId196" display="javascript:bddThrowAthlete('resultats', 27606469, 0)" xr:uid="{14A0174A-E51B-401F-B585-8CA43705F058}"/>
    <hyperlink ref="G41" r:id="rId197" display="https://bases.athle.fr/asp.net/liste.aspx?frmbase=resultats&amp;frmmode=1&amp;pardisplay=1&amp;frmespace=0&amp;frmcompetition=280695&amp;frmclub=021044" xr:uid="{A5FFDF1E-CA16-4767-BED6-7F19FB7F34A1}"/>
    <hyperlink ref="I41" r:id="rId198" display="https://bases.athle.fr/asp.net/liste.aspx?frmbase=resultats&amp;frmmode=1&amp;frmespace=0&amp;frmcompetition=280695&amp;FrmDepartement=021" xr:uid="{C497DB3A-5525-4C66-84C4-F2381C8962AD}"/>
    <hyperlink ref="K41" r:id="rId199" display="https://bases.athle.fr/asp.net/liste.aspx?frmbase=resultats&amp;frmmode=1&amp;frmespace=0&amp;frmcompetition=280695&amp;FrmLigue=BFC" xr:uid="{7806A569-EB2B-4F51-9AD5-D96FD4402ADE}"/>
    <hyperlink ref="M41" r:id="rId200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C862DBCA-49A1-4AFB-BE78-4AC550FCDFDD}"/>
    <hyperlink ref="E42" r:id="rId201" display="javascript:bddThrowAthlete('resultats', 22647683, 0)" xr:uid="{9E5C4F47-D548-415F-848B-6D821A4B485D}"/>
    <hyperlink ref="G42" r:id="rId202" display="https://bases.athle.fr/asp.net/liste.aspx?frmbase=resultats&amp;frmmode=1&amp;pardisplay=1&amp;frmespace=0&amp;frmcompetition=280695&amp;frmclub=091128" xr:uid="{DD5B5B86-984B-4529-9416-29BD7EAD546C}"/>
    <hyperlink ref="I42" r:id="rId203" display="https://bases.athle.fr/asp.net/liste.aspx?frmbase=resultats&amp;frmmode=1&amp;frmespace=0&amp;frmcompetition=280695&amp;FrmDepartement=091" xr:uid="{718F4102-7A73-4A93-8E0E-525EB5C7A7D4}"/>
    <hyperlink ref="K42" r:id="rId204" display="https://bases.athle.fr/asp.net/liste.aspx?frmbase=resultats&amp;frmmode=1&amp;frmespace=0&amp;frmcompetition=280695&amp;FrmLigue=I-F" xr:uid="{098268EC-3E0C-42FB-82F0-0CF8EFBB9491}"/>
    <hyperlink ref="M42" r:id="rId205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0B910F41-CDE7-40B1-B699-324102BB2128}"/>
    <hyperlink ref="E43" r:id="rId206" display="javascript:bddThrowAthlete('resultats', 24551227, 0)" xr:uid="{5D333DD2-0FC3-41B6-88A4-5D93B288AC5C}"/>
    <hyperlink ref="G43" r:id="rId207" display="https://bases.athle.fr/asp.net/liste.aspx?frmbase=resultats&amp;frmmode=1&amp;pardisplay=1&amp;frmespace=0&amp;frmcompetition=280695&amp;frmclub=030067" xr:uid="{660A9E52-A406-43F5-8644-C45C9DAACC35}"/>
    <hyperlink ref="I43" r:id="rId208" display="https://bases.athle.fr/asp.net/liste.aspx?frmbase=resultats&amp;frmmode=1&amp;frmespace=0&amp;frmcompetition=280695&amp;FrmDepartement=030" xr:uid="{AB326EBC-B6E3-4E02-8524-AAEA943FE8EE}"/>
    <hyperlink ref="K43" r:id="rId209" display="https://bases.athle.fr/asp.net/liste.aspx?frmbase=resultats&amp;frmmode=1&amp;frmespace=0&amp;frmcompetition=280695&amp;FrmLigue=OCC" xr:uid="{13947D7D-AFD8-4B3E-8A99-F720368A0B49}"/>
    <hyperlink ref="M43" r:id="rId210" tooltip="Résultats pour la catégorie du participant" display="https://bases.athle.fr/asp.net/liste.aspx?frmbase=resultats&amp;frmmode=1&amp;frmespace=0&amp;frmcompetition=280695&amp;frmepreuve=Marche%20Nordique%20Comp%C3%A9tition%20/%20TCX&amp;frmcategorie=M6&amp;frmsexe=F" xr:uid="{7458B1D7-C060-484E-8F86-D5DCA401E3DD}"/>
    <hyperlink ref="E44" r:id="rId211" display="javascript:bddThrowAthlete('resultats', 12520287, 0)" xr:uid="{67A4C9E2-E5CF-40EB-B86B-4EA2DEA16227}"/>
    <hyperlink ref="G44" r:id="rId212" display="https://bases.athle.fr/asp.net/liste.aspx?frmbase=resultats&amp;frmmode=1&amp;pardisplay=1&amp;frmespace=0&amp;frmcompetition=280695&amp;frmclub=039013" xr:uid="{6E7E2116-8C30-453C-AD53-42D309EE0EA9}"/>
    <hyperlink ref="I44" r:id="rId213" display="https://bases.athle.fr/asp.net/liste.aspx?frmbase=resultats&amp;frmmode=1&amp;frmespace=0&amp;frmcompetition=280695&amp;FrmDepartement=039" xr:uid="{E017BA50-0674-4032-BC88-7459835C6ADA}"/>
    <hyperlink ref="K44" r:id="rId214" display="https://bases.athle.fr/asp.net/liste.aspx?frmbase=resultats&amp;frmmode=1&amp;frmespace=0&amp;frmcompetition=280695&amp;FrmLigue=BFC" xr:uid="{E806AC6E-202E-4B27-A21D-477E5A08F17F}"/>
    <hyperlink ref="M44" r:id="rId21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265F0AAF-D293-4796-855C-FBF47A4DFE2A}"/>
    <hyperlink ref="E45" r:id="rId216" display="javascript:bddThrowAthlete('resultats', 3480345, 0)" xr:uid="{8FC6BC9D-C888-43DA-91FE-FA71344C4AB5}"/>
    <hyperlink ref="G45" r:id="rId217" display="https://bases.athle.fr/asp.net/liste.aspx?frmbase=resultats&amp;frmmode=1&amp;pardisplay=1&amp;frmespace=0&amp;frmcompetition=280695&amp;frmclub=039013" xr:uid="{0D2489CA-2CCA-4B58-AF3C-228714383AFB}"/>
    <hyperlink ref="I45" r:id="rId218" display="https://bases.athle.fr/asp.net/liste.aspx?frmbase=resultats&amp;frmmode=1&amp;frmespace=0&amp;frmcompetition=280695&amp;FrmDepartement=039" xr:uid="{0BD46EDC-B34D-4B9A-93B1-FEF34D171E01}"/>
    <hyperlink ref="K45" r:id="rId219" display="https://bases.athle.fr/asp.net/liste.aspx?frmbase=resultats&amp;frmmode=1&amp;frmespace=0&amp;frmcompetition=280695&amp;FrmLigue=BFC" xr:uid="{D31A3A28-4F4F-4BFB-9DA2-8F66030AF5A2}"/>
    <hyperlink ref="M45" r:id="rId220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59AC663E-1520-47B4-B379-E25CDAAA90B1}"/>
    <hyperlink ref="E46" r:id="rId221" display="javascript:bddThrowAthlete('resultats', 11297340, 0)" xr:uid="{934AED83-8134-4622-8F41-16956CE23144}"/>
    <hyperlink ref="G46" r:id="rId222" display="https://bases.athle.fr/asp.net/liste.aspx?frmbase=resultats&amp;frmmode=1&amp;pardisplay=1&amp;frmespace=0&amp;frmcompetition=280695&amp;frmclub=076031" xr:uid="{BEAA6D53-1D0C-4B71-B997-7FB422E8FCB8}"/>
    <hyperlink ref="I46" r:id="rId223" display="https://bases.athle.fr/asp.net/liste.aspx?frmbase=resultats&amp;frmmode=1&amp;frmespace=0&amp;frmcompetition=280695&amp;FrmDepartement=076" xr:uid="{4D9627DD-D170-4405-9D28-FC16C46FB8B8}"/>
    <hyperlink ref="K46" r:id="rId224" display="https://bases.athle.fr/asp.net/liste.aspx?frmbase=resultats&amp;frmmode=1&amp;frmespace=0&amp;frmcompetition=280695&amp;FrmLigue=NOR" xr:uid="{27818FF1-9114-41B6-BC48-B93064770FE2}"/>
    <hyperlink ref="M46" r:id="rId225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2677F1F2-BD8D-4454-B405-E1A20E816558}"/>
    <hyperlink ref="E47" r:id="rId226" display="javascript:bddThrowAthlete('resultats', 12018859, 0)" xr:uid="{55CBF6A7-6686-41EA-B700-31118AF2048D}"/>
    <hyperlink ref="G47" r:id="rId227" display="https://bases.athle.fr/asp.net/liste.aspx?frmbase=resultats&amp;frmmode=1&amp;pardisplay=1&amp;frmespace=0&amp;frmcompetition=280695&amp;frmclub=030003" xr:uid="{A72CBDEE-2BEC-4A7F-9ED7-900CF80FE824}"/>
    <hyperlink ref="I47" r:id="rId228" display="https://bases.athle.fr/asp.net/liste.aspx?frmbase=resultats&amp;frmmode=1&amp;frmespace=0&amp;frmcompetition=280695&amp;FrmDepartement=030" xr:uid="{FD854C68-12B1-4856-9B8C-15FC6E6FBB0B}"/>
    <hyperlink ref="K47" r:id="rId229" display="https://bases.athle.fr/asp.net/liste.aspx?frmbase=resultats&amp;frmmode=1&amp;frmespace=0&amp;frmcompetition=280695&amp;FrmLigue=OCC" xr:uid="{F6C33C2F-87E6-4011-9529-B34DEBC013B1}"/>
    <hyperlink ref="M47" r:id="rId230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05F82921-3DC2-4846-B4EC-8CCD7BC222D7}"/>
    <hyperlink ref="E48" r:id="rId231" display="javascript:bddThrowAthlete('resultats', 9281661, 0)" xr:uid="{13CDB89A-F49B-4B47-B6BD-C9564AE47F0F}"/>
    <hyperlink ref="G48" r:id="rId232" display="https://bases.athle.fr/asp.net/liste.aspx?frmbase=resultats&amp;frmmode=1&amp;pardisplay=1&amp;frmespace=0&amp;frmcompetition=280695&amp;frmclub=052020" xr:uid="{7615B83F-AEF6-434A-8362-F4A40387A78E}"/>
    <hyperlink ref="I48" r:id="rId233" display="https://bases.athle.fr/asp.net/liste.aspx?frmbase=resultats&amp;frmmode=1&amp;frmespace=0&amp;frmcompetition=280695&amp;FrmDepartement=052" xr:uid="{336E488C-B599-42D1-AE5C-2B7AB2CCDAFA}"/>
    <hyperlink ref="K48" r:id="rId234" display="https://bases.athle.fr/asp.net/liste.aspx?frmbase=resultats&amp;frmmode=1&amp;frmespace=0&amp;frmcompetition=280695&amp;FrmLigue=G-E" xr:uid="{8E68F2D3-8955-4B20-8A0C-23AEDB98DA07}"/>
    <hyperlink ref="M48" r:id="rId235" tooltip="Résultats pour la catégorie du participant" display="https://bases.athle.fr/asp.net/liste.aspx?frmbase=resultats&amp;frmmode=1&amp;frmespace=0&amp;frmcompetition=280695&amp;frmepreuve=Marche%20Nordique%20Comp%C3%A9tition%20/%20TCX&amp;frmcategorie=M7&amp;frmsexe=M" xr:uid="{8A81F101-1E01-421F-815F-089DB768ADE3}"/>
    <hyperlink ref="E49" r:id="rId236" display="javascript:bddThrowAthlete('resultats', 11431781, 0)" xr:uid="{67A6059E-36F4-40C2-988B-F4AE10B97AD1}"/>
    <hyperlink ref="G49" r:id="rId237" display="https://bases.athle.fr/asp.net/liste.aspx?frmbase=resultats&amp;frmmode=1&amp;pardisplay=1&amp;frmespace=0&amp;frmcompetition=280695&amp;frmclub=054076" xr:uid="{DAA700C9-D643-48F4-9305-70FDACCC5365}"/>
    <hyperlink ref="I49" r:id="rId238" display="https://bases.athle.fr/asp.net/liste.aspx?frmbase=resultats&amp;frmmode=1&amp;frmespace=0&amp;frmcompetition=280695&amp;FrmDepartement=054" xr:uid="{D5DA0130-43E9-4F21-88E9-37347FB090C6}"/>
    <hyperlink ref="K49" r:id="rId239" display="https://bases.athle.fr/asp.net/liste.aspx?frmbase=resultats&amp;frmmode=1&amp;frmespace=0&amp;frmcompetition=280695&amp;FrmLigue=G-E" xr:uid="{D0765805-66AF-408B-B100-E3F41231F241}"/>
    <hyperlink ref="M49" r:id="rId240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3F544F68-58A1-4E97-9331-E15F7A83250E}"/>
    <hyperlink ref="E50" r:id="rId241" display="javascript:bddThrowAthlete('resultats', 705328, 0)" xr:uid="{7E5DA83E-E40B-4641-9099-28D6C4A3CEC1}"/>
    <hyperlink ref="G50" r:id="rId242" display="https://bases.athle.fr/asp.net/liste.aspx?frmbase=resultats&amp;frmmode=1&amp;pardisplay=1&amp;frmespace=0&amp;frmcompetition=280695&amp;frmclub=067055" xr:uid="{CD11F483-9C48-4951-9CDC-24C3DD1B244F}"/>
    <hyperlink ref="I50" r:id="rId243" display="https://bases.athle.fr/asp.net/liste.aspx?frmbase=resultats&amp;frmmode=1&amp;frmespace=0&amp;frmcompetition=280695&amp;FrmDepartement=067" xr:uid="{A37287DF-6EE7-496D-BCBD-B4969A526054}"/>
    <hyperlink ref="K50" r:id="rId244" display="https://bases.athle.fr/asp.net/liste.aspx?frmbase=resultats&amp;frmmode=1&amp;frmespace=0&amp;frmcompetition=280695&amp;FrmLigue=G-E" xr:uid="{1C9355DE-57D0-4A29-929F-9E31AC55539F}"/>
    <hyperlink ref="M50" r:id="rId24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410B5119-A32E-4D9A-84C3-76B536F788CD}"/>
    <hyperlink ref="E51" r:id="rId246" display="javascript:bddThrowAthlete('resultats', 22843807, 0)" xr:uid="{257B5B6C-66B8-4621-B761-20F3287EDFD8}"/>
    <hyperlink ref="G51" r:id="rId247" display="https://bases.athle.fr/asp.net/liste.aspx?frmbase=resultats&amp;frmmode=1&amp;pardisplay=1&amp;frmespace=0&amp;frmcompetition=280695&amp;frmclub=077143" xr:uid="{AE6ED1FB-3F42-4345-B048-BE1A30E508EB}"/>
    <hyperlink ref="I51" r:id="rId248" display="https://bases.athle.fr/asp.net/liste.aspx?frmbase=resultats&amp;frmmode=1&amp;frmespace=0&amp;frmcompetition=280695&amp;FrmDepartement=077" xr:uid="{F4A4D017-B235-43E0-BBD1-BB108F02C621}"/>
    <hyperlink ref="K51" r:id="rId249" display="https://bases.athle.fr/asp.net/liste.aspx?frmbase=resultats&amp;frmmode=1&amp;frmespace=0&amp;frmcompetition=280695&amp;FrmLigue=I-F" xr:uid="{CDB59E62-2E8F-409D-8D2B-16EC8D154810}"/>
    <hyperlink ref="M51" r:id="rId250" tooltip="Résultats pour la catégorie du participant" display="https://bases.athle.fr/asp.net/liste.aspx?frmbase=resultats&amp;frmmode=1&amp;frmespace=0&amp;frmcompetition=280695&amp;frmepreuve=Marche%20Nordique%20Comp%C3%A9tition%20/%20TCX&amp;frmcategorie=M2&amp;frmsexe=F" xr:uid="{A1B41C99-03D0-42F0-A18B-A9547A5946E7}"/>
    <hyperlink ref="E52" r:id="rId251" display="javascript:bddThrowAthlete('resultats', 5614651, 0)" xr:uid="{0A5FADD9-6D42-43F2-8437-F4B913FD1254}"/>
    <hyperlink ref="G52" r:id="rId252" display="https://bases.athle.fr/asp.net/liste.aspx?frmbase=resultats&amp;frmmode=1&amp;pardisplay=1&amp;frmespace=0&amp;frmcompetition=280695&amp;frmclub=067055" xr:uid="{F654C68D-AAA0-4A76-9767-1712515696BB}"/>
    <hyperlink ref="I52" r:id="rId253" display="https://bases.athle.fr/asp.net/liste.aspx?frmbase=resultats&amp;frmmode=1&amp;frmespace=0&amp;frmcompetition=280695&amp;FrmDepartement=067" xr:uid="{3D4B5F74-0E25-43BB-91B4-F74CE2F9F3DF}"/>
    <hyperlink ref="K52" r:id="rId254" display="https://bases.athle.fr/asp.net/liste.aspx?frmbase=resultats&amp;frmmode=1&amp;frmespace=0&amp;frmcompetition=280695&amp;FrmLigue=G-E" xr:uid="{20D2A0A0-FAC4-4873-B726-5DCB78F76B95}"/>
    <hyperlink ref="M52" r:id="rId25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B1457481-076A-4D27-85E0-967463AA9BB6}"/>
    <hyperlink ref="E53" r:id="rId256" display="javascript:bddThrowAthlete('resultats', 15831082, 0)" xr:uid="{9CADD01C-73C2-4809-8AED-3C7ECF4FA675}"/>
    <hyperlink ref="G53" r:id="rId257" display="https://bases.athle.fr/asp.net/liste.aspx?frmbase=resultats&amp;frmmode=1&amp;pardisplay=1&amp;frmespace=0&amp;frmcompetition=280695&amp;frmclub=010010" xr:uid="{CF243F07-9114-4F04-B5EB-83DC82751AAC}"/>
    <hyperlink ref="I53" r:id="rId258" display="https://bases.athle.fr/asp.net/liste.aspx?frmbase=resultats&amp;frmmode=1&amp;frmespace=0&amp;frmcompetition=280695&amp;FrmDepartement=010" xr:uid="{8254F94F-662D-4718-B766-A9FBE5438CB6}"/>
    <hyperlink ref="K53" r:id="rId259" display="https://bases.athle.fr/asp.net/liste.aspx?frmbase=resultats&amp;frmmode=1&amp;frmespace=0&amp;frmcompetition=280695&amp;FrmLigue=G-E" xr:uid="{C9A7A4AB-790E-42A8-8EA3-E354E9926E8E}"/>
    <hyperlink ref="M53" r:id="rId260" tooltip="Résultats pour la catégorie du participant" display="https://bases.athle.fr/asp.net/liste.aspx?frmbase=resultats&amp;frmmode=1&amp;frmespace=0&amp;frmcompetition=280695&amp;frmepreuve=Marche%20Nordique%20Comp%C3%A9tition%20/%20TCX&amp;frmcategorie=M6&amp;frmsexe=F" xr:uid="{56819390-4306-42FA-8AFD-2C87CB7F9D91}"/>
    <hyperlink ref="E54" r:id="rId261" display="javascript:bddThrowAthlete('resultats', 23919498, 0)" xr:uid="{C88350D0-4381-489E-B851-47B1E2BA327F}"/>
    <hyperlink ref="G54" r:id="rId262" display="https://bases.athle.fr/asp.net/liste.aspx?frmbase=resultats&amp;frmmode=1&amp;pardisplay=1&amp;frmespace=0&amp;frmcompetition=280695&amp;frmclub=052020" xr:uid="{C1F84BFF-9CD3-40E0-8DF4-4E3007BEBB32}"/>
    <hyperlink ref="I54" r:id="rId263" display="https://bases.athle.fr/asp.net/liste.aspx?frmbase=resultats&amp;frmmode=1&amp;frmespace=0&amp;frmcompetition=280695&amp;FrmDepartement=052" xr:uid="{E669BA09-A002-409C-93AA-A21A6A0FE832}"/>
    <hyperlink ref="K54" r:id="rId264" display="https://bases.athle.fr/asp.net/liste.aspx?frmbase=resultats&amp;frmmode=1&amp;frmespace=0&amp;frmcompetition=280695&amp;FrmLigue=G-E" xr:uid="{43D0D4C6-398E-4A83-991E-3E307FA0A290}"/>
    <hyperlink ref="M54" r:id="rId265" tooltip="Résultats pour la catégorie du participant" display="https://bases.athle.fr/asp.net/liste.aspx?frmbase=resultats&amp;frmmode=1&amp;frmespace=0&amp;frmcompetition=280695&amp;frmepreuve=Marche%20Nordique%20Comp%C3%A9tition%20/%20TCX&amp;frmcategorie=M3&amp;frmsexe=F" xr:uid="{093EEA32-800C-4143-9BF4-FBC088EBE71D}"/>
    <hyperlink ref="E55" r:id="rId266" display="javascript:bddThrowAthlete('resultats', 29265426, 0)" xr:uid="{B81109C0-F638-45B8-B0B6-37E87B5ED885}"/>
    <hyperlink ref="G55" r:id="rId267" display="https://bases.athle.fr/asp.net/liste.aspx?frmbase=resultats&amp;frmmode=1&amp;pardisplay=1&amp;frmespace=0&amp;frmcompetition=280695&amp;frmclub=054052" xr:uid="{75D73F9F-75C4-4316-89CE-9C5E7C8399E6}"/>
    <hyperlink ref="I55" r:id="rId268" display="https://bases.athle.fr/asp.net/liste.aspx?frmbase=resultats&amp;frmmode=1&amp;frmespace=0&amp;frmcompetition=280695&amp;FrmDepartement=054" xr:uid="{419A0167-DBB7-4E46-A59E-F976B8CB6463}"/>
    <hyperlink ref="K55" r:id="rId269" display="https://bases.athle.fr/asp.net/liste.aspx?frmbase=resultats&amp;frmmode=1&amp;frmespace=0&amp;frmcompetition=280695&amp;FrmLigue=G-E" xr:uid="{878BC9D7-9143-4CED-AD0D-B3C3CB7DEB64}"/>
    <hyperlink ref="M55" r:id="rId270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1F12E6F0-E8F3-47AC-A599-D9C95D598268}"/>
    <hyperlink ref="E56" r:id="rId271" display="javascript:bddThrowAthlete('resultats', 13075043, 0)" xr:uid="{3988C3ED-348E-4222-9CF3-C7645CC71B78}"/>
    <hyperlink ref="G56" r:id="rId272" display="https://bases.athle.fr/asp.net/liste.aspx?frmbase=resultats&amp;frmmode=1&amp;pardisplay=1&amp;frmespace=0&amp;frmcompetition=280695&amp;frmclub=090010" xr:uid="{03BB80F1-CB54-4E15-84B7-09D2BF1F516E}"/>
    <hyperlink ref="I56" r:id="rId273" display="https://bases.athle.fr/asp.net/liste.aspx?frmbase=resultats&amp;frmmode=1&amp;frmespace=0&amp;frmcompetition=280695&amp;FrmDepartement=090" xr:uid="{305A3FDF-48A7-4B0B-81DE-67DF1C9AA2FD}"/>
    <hyperlink ref="K56" r:id="rId274" display="https://bases.athle.fr/asp.net/liste.aspx?frmbase=resultats&amp;frmmode=1&amp;frmespace=0&amp;frmcompetition=280695&amp;FrmLigue=BFC" xr:uid="{E8EBB8D6-D44A-46FA-98A5-24425FA66FC9}"/>
    <hyperlink ref="M56" r:id="rId275" tooltip="Résultats pour la catégorie du participant" display="https://bases.athle.fr/asp.net/liste.aspx?frmbase=resultats&amp;frmmode=1&amp;frmespace=0&amp;frmcompetition=280695&amp;frmepreuve=Marche%20Nordique%20Comp%C3%A9tition%20/%20TCX&amp;frmcategorie=M3&amp;frmsexe=F" xr:uid="{462C0665-3454-4FF2-9254-BB6C1D558837}"/>
    <hyperlink ref="E57" r:id="rId276" display="javascript:bddThrowAthlete('resultats', 23934503, 0)" xr:uid="{0ED812E1-26F7-4DE8-BE5C-8C17DC5BC6A9}"/>
    <hyperlink ref="G57" r:id="rId277" display="https://bases.athle.fr/asp.net/liste.aspx?frmbase=resultats&amp;frmmode=1&amp;pardisplay=1&amp;frmespace=0&amp;frmcompetition=280695&amp;frmclub=091135" xr:uid="{10F0F4D2-EB80-4B96-A15C-85717423DBEF}"/>
    <hyperlink ref="I57" r:id="rId278" display="https://bases.athle.fr/asp.net/liste.aspx?frmbase=resultats&amp;frmmode=1&amp;frmespace=0&amp;frmcompetition=280695&amp;FrmDepartement=091" xr:uid="{DED4F190-2344-4D47-BF39-41D1CB07311E}"/>
    <hyperlink ref="K57" r:id="rId279" display="https://bases.athle.fr/asp.net/liste.aspx?frmbase=resultats&amp;frmmode=1&amp;frmespace=0&amp;frmcompetition=280695&amp;FrmLigue=I-F" xr:uid="{5E80FB60-9B0B-4A93-BE3C-182D13AA4BE7}"/>
    <hyperlink ref="M57" r:id="rId280" tooltip="Résultats pour la catégorie du participant" display="https://bases.athle.fr/asp.net/liste.aspx?frmbase=resultats&amp;frmmode=1&amp;frmespace=0&amp;frmcompetition=280695&amp;frmepreuve=Marche%20Nordique%20Comp%C3%A9tition%20/%20TCX&amp;frmcategorie=M7&amp;frmsexe=M" xr:uid="{B3E81490-2FBB-445C-A4A0-9863729AD7D2}"/>
    <hyperlink ref="E58" r:id="rId281" display="javascript:bddThrowAthlete('resultats', 22458445, 0)" xr:uid="{2F95E1B2-1809-4FA6-9996-D636ACB4B016}"/>
    <hyperlink ref="G58" r:id="rId282" display="https://bases.athle.fr/asp.net/liste.aspx?frmbase=resultats&amp;frmmode=1&amp;pardisplay=1&amp;frmespace=0&amp;frmcompetition=280695&amp;frmclub=077143" xr:uid="{8E89F09C-5275-4485-B3F0-0703A6774CA1}"/>
    <hyperlink ref="I58" r:id="rId283" display="https://bases.athle.fr/asp.net/liste.aspx?frmbase=resultats&amp;frmmode=1&amp;frmespace=0&amp;frmcompetition=280695&amp;FrmDepartement=077" xr:uid="{E4DF396F-569F-41BC-80A0-203658240D3B}"/>
    <hyperlink ref="K58" r:id="rId284" display="https://bases.athle.fr/asp.net/liste.aspx?frmbase=resultats&amp;frmmode=1&amp;frmespace=0&amp;frmcompetition=280695&amp;FrmLigue=I-F" xr:uid="{AF61CAB0-5228-4BD3-8B7D-E404360981EE}"/>
    <hyperlink ref="M58" r:id="rId28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D28EAB80-09EC-4626-86B2-401A77F18047}"/>
    <hyperlink ref="E59" r:id="rId286" display="javascript:bddThrowAthlete('resultats', 25912880, 0)" xr:uid="{3B7F2226-8E60-4DD2-A618-DA1311324626}"/>
    <hyperlink ref="G59" r:id="rId287" display="https://bases.athle.fr/asp.net/liste.aspx?frmbase=resultats&amp;frmmode=1&amp;pardisplay=1&amp;frmespace=0&amp;frmcompetition=280695&amp;frmclub=077143" xr:uid="{07D48E02-B2FB-4AC2-8295-649D9076CEE6}"/>
    <hyperlink ref="I59" r:id="rId288" display="https://bases.athle.fr/asp.net/liste.aspx?frmbase=resultats&amp;frmmode=1&amp;frmespace=0&amp;frmcompetition=280695&amp;FrmDepartement=077" xr:uid="{8F1997D8-33E5-4990-8271-E4B93FD2E080}"/>
    <hyperlink ref="K59" r:id="rId289" display="https://bases.athle.fr/asp.net/liste.aspx?frmbase=resultats&amp;frmmode=1&amp;frmespace=0&amp;frmcompetition=280695&amp;FrmLigue=I-F" xr:uid="{7EACE931-9FC8-4D09-B051-6384144721D7}"/>
    <hyperlink ref="M59" r:id="rId290" tooltip="Résultats pour la catégorie du participant" display="https://bases.athle.fr/asp.net/liste.aspx?frmbase=resultats&amp;frmmode=1&amp;frmespace=0&amp;frmcompetition=280695&amp;frmepreuve=Marche%20Nordique%20Comp%C3%A9tition%20/%20TCX&amp;frmcategorie=M0&amp;frmsexe=F" xr:uid="{777D764F-1C08-4535-8F37-4296ACA8D8B0}"/>
    <hyperlink ref="E60" r:id="rId291" display="javascript:bddThrowAthlete('resultats', 25657400, 0)" xr:uid="{03144F41-686E-4AC1-AE28-E11061C7E341}"/>
    <hyperlink ref="G60" r:id="rId292" display="https://bases.athle.fr/asp.net/liste.aspx?frmbase=resultats&amp;frmmode=1&amp;pardisplay=1&amp;frmespace=0&amp;frmcompetition=280695&amp;frmclub=090010" xr:uid="{EB9A18C4-7FEB-417A-97C4-B50A775E1E15}"/>
    <hyperlink ref="I60" r:id="rId293" display="https://bases.athle.fr/asp.net/liste.aspx?frmbase=resultats&amp;frmmode=1&amp;frmespace=0&amp;frmcompetition=280695&amp;FrmDepartement=090" xr:uid="{69F4706A-42C5-4E8D-BE2F-CAB42840D567}"/>
    <hyperlink ref="K60" r:id="rId294" display="https://bases.athle.fr/asp.net/liste.aspx?frmbase=resultats&amp;frmmode=1&amp;frmespace=0&amp;frmcompetition=280695&amp;FrmLigue=BFC" xr:uid="{2276D8C9-8AB8-4774-85BE-96E405FCBB0C}"/>
    <hyperlink ref="M60" r:id="rId295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8C8206DE-5BE6-49A2-A7B1-22181BC1462A}"/>
    <hyperlink ref="E61" r:id="rId296" display="javascript:bddThrowAthlete('resultats', 30290125, 0)" xr:uid="{D510F410-723E-47EA-A3F4-60C2FBD9A3A7}"/>
    <hyperlink ref="G61" r:id="rId297" display="https://bases.athle.fr/asp.net/liste.aspx?frmbase=resultats&amp;frmmode=1&amp;pardisplay=1&amp;frmespace=0&amp;frmcompetition=280695&amp;frmclub=059165" xr:uid="{684E37F6-A965-4303-B36F-CA3C47AB6B3C}"/>
    <hyperlink ref="I61" r:id="rId298" display="https://bases.athle.fr/asp.net/liste.aspx?frmbase=resultats&amp;frmmode=1&amp;frmespace=0&amp;frmcompetition=280695&amp;FrmDepartement=059" xr:uid="{FE8B87BE-09DD-409F-88F3-855FB098CD77}"/>
    <hyperlink ref="K61" r:id="rId299" display="https://bases.athle.fr/asp.net/liste.aspx?frmbase=resultats&amp;frmmode=1&amp;frmespace=0&amp;frmcompetition=280695&amp;FrmLigue=H-F" xr:uid="{C352C895-1092-41F7-A002-3EC6CFEB15E5}"/>
    <hyperlink ref="M61" r:id="rId300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64D9ADBE-97CC-43A4-BBE1-0E32647E837F}"/>
    <hyperlink ref="E62" r:id="rId301" display="javascript:bddThrowAthlete('resultats', 9740740, 0)" xr:uid="{2612D295-1845-431C-B068-365B0AD3C945}"/>
    <hyperlink ref="G62" r:id="rId302" display="https://bases.athle.fr/asp.net/liste.aspx?frmbase=resultats&amp;frmmode=1&amp;pardisplay=1&amp;frmespace=0&amp;frmcompetition=280695&amp;frmclub=094004" xr:uid="{24533D0E-627F-4E1A-898B-1AE2B4B5E122}"/>
    <hyperlink ref="I62" r:id="rId303" display="https://bases.athle.fr/asp.net/liste.aspx?frmbase=resultats&amp;frmmode=1&amp;frmespace=0&amp;frmcompetition=280695&amp;FrmDepartement=094" xr:uid="{924E62D8-B13A-40A4-92B2-2CD92C8A0D9D}"/>
    <hyperlink ref="K62" r:id="rId304" display="https://bases.athle.fr/asp.net/liste.aspx?frmbase=resultats&amp;frmmode=1&amp;frmespace=0&amp;frmcompetition=280695&amp;FrmLigue=I-F" xr:uid="{A2768953-042D-46CC-AB4C-92A0B3677E38}"/>
    <hyperlink ref="M62" r:id="rId305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EA1EE2C3-FE4A-4B60-ABE8-2AA46FF04D8A}"/>
    <hyperlink ref="E63" r:id="rId306" display="javascript:bddThrowAthlete('resultats', 25360618, 0)" xr:uid="{09112BB8-F9C3-458A-85B4-BD12780A3A4A}"/>
    <hyperlink ref="G63" r:id="rId307" display="https://bases.athle.fr/asp.net/liste.aspx?frmbase=resultats&amp;frmmode=1&amp;pardisplay=1&amp;frmespace=0&amp;frmcompetition=280695&amp;frmclub=094004" xr:uid="{B875E8E1-859B-4AA6-A587-DC705E508795}"/>
    <hyperlink ref="I63" r:id="rId308" display="https://bases.athle.fr/asp.net/liste.aspx?frmbase=resultats&amp;frmmode=1&amp;frmespace=0&amp;frmcompetition=280695&amp;FrmDepartement=094" xr:uid="{B259CBF4-FBD6-4D1D-B892-60518B81A9A8}"/>
    <hyperlink ref="K63" r:id="rId309" display="https://bases.athle.fr/asp.net/liste.aspx?frmbase=resultats&amp;frmmode=1&amp;frmespace=0&amp;frmcompetition=280695&amp;FrmLigue=I-F" xr:uid="{E9C648E2-422A-4EF1-9295-D9F8F6D005D9}"/>
    <hyperlink ref="M63" r:id="rId310" tooltip="Résultats pour la catégorie du participant" display="https://bases.athle.fr/asp.net/liste.aspx?frmbase=resultats&amp;frmmode=1&amp;frmespace=0&amp;frmcompetition=280695&amp;frmepreuve=Marche%20Nordique%20Comp%C3%A9tition%20/%20TCX&amp;frmcategorie=M4&amp;frmsexe=F" xr:uid="{4DE6D626-2C3C-4AD0-8407-A12EB0C03A94}"/>
    <hyperlink ref="E64" r:id="rId311" display="javascript:bddThrowAthlete('resultats', 27606474, 0)" xr:uid="{81C9D9B4-FFC0-4EAA-99FF-F66181807979}"/>
    <hyperlink ref="G64" r:id="rId312" display="https://bases.athle.fr/asp.net/liste.aspx?frmbase=resultats&amp;frmmode=1&amp;pardisplay=1&amp;frmespace=0&amp;frmcompetition=280695&amp;frmclub=021044" xr:uid="{994AFD01-34A8-43A2-9BAD-7928812C114A}"/>
    <hyperlink ref="I64" r:id="rId313" display="https://bases.athle.fr/asp.net/liste.aspx?frmbase=resultats&amp;frmmode=1&amp;frmespace=0&amp;frmcompetition=280695&amp;FrmDepartement=021" xr:uid="{8C1FB1A1-67D0-4058-90E6-BBA88FBB464E}"/>
    <hyperlink ref="K64" r:id="rId314" display="https://bases.athle.fr/asp.net/liste.aspx?frmbase=resultats&amp;frmmode=1&amp;frmespace=0&amp;frmcompetition=280695&amp;FrmLigue=BFC" xr:uid="{A1C8B9AA-D887-4E6F-810C-5205E8CE2939}"/>
    <hyperlink ref="M64" r:id="rId315" tooltip="Résultats pour la catégorie du participant" display="https://bases.athle.fr/asp.net/liste.aspx?frmbase=resultats&amp;frmmode=1&amp;frmespace=0&amp;frmcompetition=280695&amp;frmepreuve=Marche%20Nordique%20Comp%C3%A9tition%20/%20TCX&amp;frmcategorie=M1&amp;frmsexe=F" xr:uid="{258048B2-1CCA-4080-96F6-245FFE953EA2}"/>
    <hyperlink ref="E65" r:id="rId316" display="javascript:bddThrowAthlete('resultats', 29935813, 0)" xr:uid="{06950743-8048-419A-AC35-BECE01F067ED}"/>
    <hyperlink ref="G65" r:id="rId317" display="https://bases.athle.fr/asp.net/liste.aspx?frmbase=resultats&amp;frmmode=1&amp;pardisplay=1&amp;frmespace=0&amp;frmcompetition=280695&amp;frmclub=021044" xr:uid="{3A3D8179-DC59-4975-BD0F-AC901E58D330}"/>
    <hyperlink ref="I65" r:id="rId318" display="https://bases.athle.fr/asp.net/liste.aspx?frmbase=resultats&amp;frmmode=1&amp;frmespace=0&amp;frmcompetition=280695&amp;FrmDepartement=021" xr:uid="{53CDA9EE-D0F4-41D0-A9D1-1BA6D5784898}"/>
    <hyperlink ref="K65" r:id="rId319" display="https://bases.athle.fr/asp.net/liste.aspx?frmbase=resultats&amp;frmmode=1&amp;frmespace=0&amp;frmcompetition=280695&amp;FrmLigue=BFC" xr:uid="{EF9049F6-79F2-4356-B884-656ED7123BB8}"/>
    <hyperlink ref="M65" r:id="rId320" tooltip="Résultats pour la catégorie du participant" display="https://bases.athle.fr/asp.net/liste.aspx?frmbase=resultats&amp;frmmode=1&amp;frmespace=0&amp;frmcompetition=280695&amp;frmepreuve=Marche%20Nordique%20Comp%C3%A9tition%20/%20TCX&amp;frmcategorie=M6&amp;frmsexe=F" xr:uid="{A1F8D9A5-2542-4C60-9C3E-FE80CABEAE03}"/>
    <hyperlink ref="E66" r:id="rId321" display="javascript:bddThrowAthlete('resultats', 28005501, 0)" xr:uid="{0C06A043-086A-4058-9C35-B706FED4B8BE}"/>
    <hyperlink ref="G66" r:id="rId322" display="https://bases.athle.fr/asp.net/liste.aspx?frmbase=resultats&amp;frmmode=1&amp;pardisplay=1&amp;frmespace=0&amp;frmcompetition=280695&amp;frmclub=057027" xr:uid="{7A3E3DE5-93DB-458E-A58B-BCE0E396496A}"/>
    <hyperlink ref="I66" r:id="rId323" display="https://bases.athle.fr/asp.net/liste.aspx?frmbase=resultats&amp;frmmode=1&amp;frmespace=0&amp;frmcompetition=280695&amp;FrmDepartement=057" xr:uid="{694D4D0B-AFF5-441F-9CCF-C280F05FA12A}"/>
    <hyperlink ref="K66" r:id="rId324" display="https://bases.athle.fr/asp.net/liste.aspx?frmbase=resultats&amp;frmmode=1&amp;frmespace=0&amp;frmcompetition=280695&amp;FrmLigue=G-E" xr:uid="{4E83708F-AB06-458C-BF4F-EF10C45D6921}"/>
    <hyperlink ref="M66" r:id="rId325" tooltip="Résultats pour la catégorie du participant" display="https://bases.athle.fr/asp.net/liste.aspx?frmbase=resultats&amp;frmmode=1&amp;frmespace=0&amp;frmcompetition=280695&amp;frmepreuve=Marche%20Nordique%20Comp%C3%A9tition%20/%20TCX&amp;frmcategorie=M7&amp;frmsexe=M" xr:uid="{60A656C5-E74D-4C12-98AC-4D51A8B3E1D1}"/>
    <hyperlink ref="E67" r:id="rId326" display="javascript:bddThrowAthlete('resultats', 24280396, 0)" xr:uid="{E69C69BD-FCA8-41EB-ABDE-5501634F8758}"/>
    <hyperlink ref="G67" r:id="rId327" display="https://bases.athle.fr/asp.net/liste.aspx?frmbase=resultats&amp;frmmode=1&amp;pardisplay=1&amp;frmespace=0&amp;frmcompetition=280695&amp;frmclub=068044" xr:uid="{8048E003-2B49-46B0-A8BE-AB0219A8185B}"/>
    <hyperlink ref="I67" r:id="rId328" display="https://bases.athle.fr/asp.net/liste.aspx?frmbase=resultats&amp;frmmode=1&amp;frmespace=0&amp;frmcompetition=280695&amp;FrmDepartement=068" xr:uid="{DEF3C1C7-DD43-4592-B4B6-B69141D856E1}"/>
    <hyperlink ref="K67" r:id="rId329" display="https://bases.athle.fr/asp.net/liste.aspx?frmbase=resultats&amp;frmmode=1&amp;frmespace=0&amp;frmcompetition=280695&amp;FrmLigue=G-E" xr:uid="{DC5DF2F3-D050-4AED-9AA4-3739FC8FB17F}"/>
    <hyperlink ref="M67" r:id="rId330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EDB835D4-49EA-4688-A43B-4F034205480C}"/>
    <hyperlink ref="E68" r:id="rId331" display="javascript:bddThrowAthlete('resultats', 14723745, 0)" xr:uid="{A6EC90C4-BC2A-46D0-ABBD-985D8BE56C7C}"/>
    <hyperlink ref="G68" r:id="rId332" display="https://bases.athle.fr/asp.net/liste.aspx?frmbase=resultats&amp;frmmode=1&amp;pardisplay=1&amp;frmespace=0&amp;frmcompetition=280695&amp;frmclub=054052" xr:uid="{D09D9A2C-DBCF-42F5-A38A-CBB8A5449720}"/>
    <hyperlink ref="I68" r:id="rId333" display="https://bases.athle.fr/asp.net/liste.aspx?frmbase=resultats&amp;frmmode=1&amp;frmespace=0&amp;frmcompetition=280695&amp;FrmDepartement=054" xr:uid="{EC249827-5FC1-4561-88D1-4320EC3C9739}"/>
    <hyperlink ref="K68" r:id="rId334" display="https://bases.athle.fr/asp.net/liste.aspx?frmbase=resultats&amp;frmmode=1&amp;frmespace=0&amp;frmcompetition=280695&amp;FrmLigue=G-E" xr:uid="{F5A3CC17-60B3-4340-8868-349239D09AE4}"/>
    <hyperlink ref="M68" r:id="rId335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D4807070-9CEB-426C-A842-2E895F7AFC7E}"/>
    <hyperlink ref="E69" r:id="rId336" display="javascript:bddThrowAthlete('resultats', 20742609, 0)" xr:uid="{424E8598-04F7-41A2-AB4D-D52BAC5E97B0}"/>
    <hyperlink ref="G69" r:id="rId337" display="https://bases.athle.fr/asp.net/liste.aspx?frmbase=resultats&amp;frmmode=1&amp;pardisplay=1&amp;frmespace=0&amp;frmcompetition=280695&amp;frmclub=021044" xr:uid="{464E3B09-12D7-4343-8085-D38DED7D14A9}"/>
    <hyperlink ref="I69" r:id="rId338" display="https://bases.athle.fr/asp.net/liste.aspx?frmbase=resultats&amp;frmmode=1&amp;frmespace=0&amp;frmcompetition=280695&amp;FrmDepartement=021" xr:uid="{08E5F2A0-C98B-4B14-A7F2-69396CE677E5}"/>
    <hyperlink ref="K69" r:id="rId339" display="https://bases.athle.fr/asp.net/liste.aspx?frmbase=resultats&amp;frmmode=1&amp;frmespace=0&amp;frmcompetition=280695&amp;FrmLigue=BFC" xr:uid="{7E9B8AE8-2D1B-4BCD-A92C-2AAE171A97DF}"/>
    <hyperlink ref="M69" r:id="rId340" tooltip="Résultats pour la catégorie du participant" display="https://bases.athle.fr/asp.net/liste.aspx?frmbase=resultats&amp;frmmode=1&amp;frmespace=0&amp;frmcompetition=280695&amp;frmepreuve=Marche%20Nordique%20Comp%C3%A9tition%20/%20TCX&amp;frmcategorie=M7&amp;frmsexe=M" xr:uid="{53D696B8-E0A8-41A8-9F04-CEED2842CACA}"/>
    <hyperlink ref="E70" r:id="rId341" display="javascript:bddThrowAthlete('resultats', 10190286, 0)" xr:uid="{AB0DC241-C80D-4C92-B4DE-C59E4F5DF37D}"/>
    <hyperlink ref="G70" r:id="rId342" display="https://bases.athle.fr/asp.net/liste.aspx?frmbase=resultats&amp;frmmode=1&amp;pardisplay=1&amp;frmespace=0&amp;frmcompetition=280695&amp;frmclub=057027" xr:uid="{3BD62994-B7E1-4A49-B14A-47835CE0EEFE}"/>
    <hyperlink ref="I70" r:id="rId343" display="https://bases.athle.fr/asp.net/liste.aspx?frmbase=resultats&amp;frmmode=1&amp;frmespace=0&amp;frmcompetition=280695&amp;FrmDepartement=057" xr:uid="{902A3022-036C-41B7-8E95-D08228425AF0}"/>
    <hyperlink ref="K70" r:id="rId344" display="https://bases.athle.fr/asp.net/liste.aspx?frmbase=resultats&amp;frmmode=1&amp;frmespace=0&amp;frmcompetition=280695&amp;FrmLigue=G-E" xr:uid="{02B1880F-153C-43E0-9CC7-1B869704AE13}"/>
    <hyperlink ref="M70" r:id="rId345" tooltip="Résultats pour la catégorie du participant" display="https://bases.athle.fr/asp.net/liste.aspx?frmbase=resultats&amp;frmmode=1&amp;frmespace=0&amp;frmcompetition=280695&amp;frmepreuve=Marche%20Nordique%20Comp%C3%A9tition%20/%20TCX&amp;frmcategorie=M7&amp;frmsexe=M" xr:uid="{5A0C1AE8-DBDF-4417-8E46-DA0C25D3C0E5}"/>
    <hyperlink ref="E71" r:id="rId346" display="javascript:bddThrowAthlete('resultats', 597345, 0)" xr:uid="{479F6EB7-212C-4FCE-A144-25BAEE446E40}"/>
    <hyperlink ref="G71" r:id="rId347" display="https://bases.athle.fr/asp.net/liste.aspx?frmbase=resultats&amp;frmmode=1&amp;pardisplay=1&amp;frmespace=0&amp;frmcompetition=280695&amp;frmclub=089024" xr:uid="{F67C6EA5-789D-45C4-BFE0-4EA6EC221B83}"/>
    <hyperlink ref="I71" r:id="rId348" display="https://bases.athle.fr/asp.net/liste.aspx?frmbase=resultats&amp;frmmode=1&amp;frmespace=0&amp;frmcompetition=280695&amp;FrmDepartement=089" xr:uid="{9282CFAA-3C8F-42CE-9A83-0C09C12B7EC6}"/>
    <hyperlink ref="K71" r:id="rId349" display="https://bases.athle.fr/asp.net/liste.aspx?frmbase=resultats&amp;frmmode=1&amp;frmespace=0&amp;frmcompetition=280695&amp;FrmLigue=BFC" xr:uid="{FA311947-BA35-43E5-9EE5-E65D3798FDFF}"/>
    <hyperlink ref="M71" r:id="rId350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D2BAC1CB-841B-4AF1-B431-DC0C2852CF89}"/>
    <hyperlink ref="E72" r:id="rId351" display="javascript:bddThrowAthlete('resultats', 25657402, 0)" xr:uid="{CA734288-2B93-488F-89BA-C2FCDCDEB095}"/>
    <hyperlink ref="G72" r:id="rId352" display="https://bases.athle.fr/asp.net/liste.aspx?frmbase=resultats&amp;frmmode=1&amp;pardisplay=1&amp;frmespace=0&amp;frmcompetition=280695&amp;frmclub=021044" xr:uid="{B757C2C1-0C1A-4E2C-A8A8-FA7160F97CB7}"/>
    <hyperlink ref="I72" r:id="rId353" display="https://bases.athle.fr/asp.net/liste.aspx?frmbase=resultats&amp;frmmode=1&amp;frmespace=0&amp;frmcompetition=280695&amp;FrmDepartement=021" xr:uid="{5CF12179-C5FB-4035-97A0-2674BBD5D1DE}"/>
    <hyperlink ref="K72" r:id="rId354" display="https://bases.athle.fr/asp.net/liste.aspx?frmbase=resultats&amp;frmmode=1&amp;frmespace=0&amp;frmcompetition=280695&amp;FrmLigue=BFC" xr:uid="{AC00EE0C-A9F9-4929-8E09-06D4475F1557}"/>
    <hyperlink ref="M72" r:id="rId355" tooltip="Résultats pour la catégorie du participant" display="https://bases.athle.fr/asp.net/liste.aspx?frmbase=resultats&amp;frmmode=1&amp;frmespace=0&amp;frmcompetition=280695&amp;frmepreuve=Marche%20Nordique%20Comp%C3%A9tition%20/%20TCX&amp;frmcategorie=M7&amp;frmsexe=F" xr:uid="{E7EB7291-C0F5-4CF7-B9FE-4FA18AC7F886}"/>
    <hyperlink ref="E73" r:id="rId356" display="javascript:bddThrowAthlete('resultats', 18941552, 0)" xr:uid="{D375AEF9-A611-4466-AB14-66BD0BFDA2F8}"/>
    <hyperlink ref="G73" r:id="rId357" display="https://bases.athle.fr/asp.net/liste.aspx?frmbase=resultats&amp;frmmode=1&amp;pardisplay=1&amp;frmespace=0&amp;frmcompetition=280695&amp;frmclub=054076" xr:uid="{9108FABE-E5C6-4832-847F-776FF51071F6}"/>
    <hyperlink ref="I73" r:id="rId358" display="https://bases.athle.fr/asp.net/liste.aspx?frmbase=resultats&amp;frmmode=1&amp;frmespace=0&amp;frmcompetition=280695&amp;FrmDepartement=054" xr:uid="{62562DF5-D95A-46DA-89F6-DB7BF5095576}"/>
    <hyperlink ref="K73" r:id="rId359" display="https://bases.athle.fr/asp.net/liste.aspx?frmbase=resultats&amp;frmmode=1&amp;frmespace=0&amp;frmcompetition=280695&amp;FrmLigue=G-E" xr:uid="{A472FF9C-4BBF-4E20-AFA1-545B98CF8405}"/>
    <hyperlink ref="M73" r:id="rId360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0B65CEFF-96EC-40EB-8616-06C51B3E0C08}"/>
    <hyperlink ref="E74" r:id="rId361" display="javascript:bddThrowAthlete('resultats', 23900015, 0)" xr:uid="{AE08A677-08DF-4254-A38B-944185C50E77}"/>
    <hyperlink ref="G74" r:id="rId362" display="https://bases.athle.fr/asp.net/liste.aspx?frmbase=resultats&amp;frmmode=1&amp;pardisplay=1&amp;frmespace=0&amp;frmcompetition=280695&amp;frmclub=068044" xr:uid="{5A07A8C4-1094-4930-877D-5889B1CE2C85}"/>
    <hyperlink ref="I74" r:id="rId363" display="https://bases.athle.fr/asp.net/liste.aspx?frmbase=resultats&amp;frmmode=1&amp;frmespace=0&amp;frmcompetition=280695&amp;FrmDepartement=068" xr:uid="{01667D1D-0700-46A7-9EC6-9C360E87A7AC}"/>
    <hyperlink ref="K74" r:id="rId364" display="https://bases.athle.fr/asp.net/liste.aspx?frmbase=resultats&amp;frmmode=1&amp;frmespace=0&amp;frmcompetition=280695&amp;FrmLigue=G-E" xr:uid="{8590483B-1CAA-4CC0-8AF2-94620B041C95}"/>
    <hyperlink ref="M74" r:id="rId365" tooltip="Résultats pour la catégorie du participant" display="https://bases.athle.fr/asp.net/liste.aspx?frmbase=resultats&amp;frmmode=1&amp;frmespace=0&amp;frmcompetition=280695&amp;frmepreuve=Marche%20Nordique%20Comp%C3%A9tition%20/%20TCX&amp;frmcategorie=M2&amp;frmsexe=M" xr:uid="{93628743-CC19-4E9A-9F44-1440F27EC20A}"/>
    <hyperlink ref="E75" r:id="rId366" display="javascript:bddThrowAthlete('resultats', 28401737, 0)" xr:uid="{A9347336-42D1-4E02-93D8-66DF60541418}"/>
    <hyperlink ref="G75" r:id="rId367" display="https://bases.athle.fr/asp.net/liste.aspx?frmbase=resultats&amp;frmmode=1&amp;pardisplay=1&amp;frmespace=0&amp;frmcompetition=280695&amp;frmclub=070007" xr:uid="{260C9736-0F3E-40F1-83A4-104F0B767E32}"/>
    <hyperlink ref="I75" r:id="rId368" display="https://bases.athle.fr/asp.net/liste.aspx?frmbase=resultats&amp;frmmode=1&amp;frmespace=0&amp;frmcompetition=280695&amp;FrmDepartement=070" xr:uid="{3A741115-915A-418B-AEC7-8F18C7DB5FE8}"/>
    <hyperlink ref="K75" r:id="rId369" display="https://bases.athle.fr/asp.net/liste.aspx?frmbase=resultats&amp;frmmode=1&amp;frmespace=0&amp;frmcompetition=280695&amp;FrmLigue=BFC" xr:uid="{695B065F-5A69-4B8F-96A4-DF4627D26F40}"/>
    <hyperlink ref="M75" r:id="rId370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47A17009-E324-4077-80A3-91C19A7A88DA}"/>
    <hyperlink ref="E76" r:id="rId371" display="javascript:bddThrowAthlete('resultats', 17868079, 0)" xr:uid="{90A92F30-4278-46E8-9820-23C48FD2B1FD}"/>
    <hyperlink ref="G76" r:id="rId372" display="https://bases.athle.fr/asp.net/liste.aspx?frmbase=resultats&amp;frmmode=1&amp;pardisplay=1&amp;frmespace=0&amp;frmcompetition=280695&amp;frmclub=034471" xr:uid="{94D91248-9D4E-4BF3-A803-E8B11335215D}"/>
    <hyperlink ref="I76" r:id="rId373" display="https://bases.athle.fr/asp.net/liste.aspx?frmbase=resultats&amp;frmmode=1&amp;frmespace=0&amp;frmcompetition=280695&amp;FrmDepartement=034" xr:uid="{CDF3885C-68B7-406C-97BD-2C2649B5EF49}"/>
    <hyperlink ref="K76" r:id="rId374" display="https://bases.athle.fr/asp.net/liste.aspx?frmbase=resultats&amp;frmmode=1&amp;frmespace=0&amp;frmcompetition=280695&amp;FrmLigue=OCC" xr:uid="{8419F657-3951-4C5B-A868-473FECD9C599}"/>
    <hyperlink ref="M76" r:id="rId375" tooltip="Résultats pour la catégorie du participant" display="https://bases.athle.fr/asp.net/liste.aspx?frmbase=resultats&amp;frmmode=1&amp;frmespace=0&amp;frmcompetition=280695&amp;frmepreuve=Marche%20Nordique%20Comp%C3%A9tition%20/%20TCX&amp;frmcategorie=M8&amp;frmsexe=M" xr:uid="{E6E39D50-879E-476F-834F-D302B0B76470}"/>
    <hyperlink ref="E77" r:id="rId376" display="javascript:bddThrowAthlete('resultats', 23833010, 0)" xr:uid="{2579CEA6-B42F-4C8E-836F-EC48D1167977}"/>
    <hyperlink ref="G77" r:id="rId377" display="https://bases.athle.fr/asp.net/liste.aspx?frmbase=resultats&amp;frmmode=1&amp;pardisplay=1&amp;frmespace=0&amp;frmcompetition=280695&amp;frmclub=030003" xr:uid="{5314481E-6D6B-410F-B343-7E9F72B41901}"/>
    <hyperlink ref="I77" r:id="rId378" display="https://bases.athle.fr/asp.net/liste.aspx?frmbase=resultats&amp;frmmode=1&amp;frmespace=0&amp;frmcompetition=280695&amp;FrmDepartement=030" xr:uid="{A85A5077-9C2F-4E9A-901D-B54C90F0D01A}"/>
    <hyperlink ref="K77" r:id="rId379" display="https://bases.athle.fr/asp.net/liste.aspx?frmbase=resultats&amp;frmmode=1&amp;frmespace=0&amp;frmcompetition=280695&amp;FrmLigue=OCC" xr:uid="{D2346ACF-5F88-4D7B-84E8-266629417128}"/>
    <hyperlink ref="M77" r:id="rId380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EE2974F1-7F69-4491-B75C-5D0F8EE9501B}"/>
    <hyperlink ref="E78" r:id="rId381" display="javascript:bddThrowAthlete('resultats', 26018391, 0)" xr:uid="{B014E805-F851-485A-A9AE-76A2726B2B6E}"/>
    <hyperlink ref="G78" r:id="rId382" display="https://bases.athle.fr/asp.net/liste.aspx?frmbase=resultats&amp;frmmode=1&amp;pardisplay=1&amp;frmespace=0&amp;frmcompetition=280695&amp;frmclub=068044" xr:uid="{3E341AA2-3EC1-4BCE-A8F6-32EB1652F0F1}"/>
    <hyperlink ref="I78" r:id="rId383" display="https://bases.athle.fr/asp.net/liste.aspx?frmbase=resultats&amp;frmmode=1&amp;frmespace=0&amp;frmcompetition=280695&amp;FrmDepartement=068" xr:uid="{9DE6830D-587A-4364-94DF-2C9FFC2E0B6A}"/>
    <hyperlink ref="K78" r:id="rId384" display="https://bases.athle.fr/asp.net/liste.aspx?frmbase=resultats&amp;frmmode=1&amp;frmespace=0&amp;frmcompetition=280695&amp;FrmLigue=G-E" xr:uid="{E7D0EC2C-A3F6-4FD8-99F0-05B4D75D3516}"/>
    <hyperlink ref="M78" r:id="rId385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4306D772-6191-4AB6-8C99-D627C9DF29BD}"/>
    <hyperlink ref="E79" r:id="rId386" display="javascript:bddThrowAthlete('resultats', 24942845, 0)" xr:uid="{A3978E32-FD79-4348-824B-0A63E68ACDC6}"/>
    <hyperlink ref="G79" r:id="rId387" display="https://bases.athle.fr/asp.net/liste.aspx?frmbase=resultats&amp;frmmode=1&amp;pardisplay=1&amp;frmespace=0&amp;frmcompetition=280695&amp;frmclub=054052" xr:uid="{7D2D75B4-39A7-41F2-ACC2-C1CE101922C7}"/>
    <hyperlink ref="I79" r:id="rId388" display="https://bases.athle.fr/asp.net/liste.aspx?frmbase=resultats&amp;frmmode=1&amp;frmespace=0&amp;frmcompetition=280695&amp;FrmDepartement=054" xr:uid="{7861BCF6-972E-4FD1-917C-08D2EDB4F0C9}"/>
    <hyperlink ref="K79" r:id="rId389" display="https://bases.athle.fr/asp.net/liste.aspx?frmbase=resultats&amp;frmmode=1&amp;frmespace=0&amp;frmcompetition=280695&amp;FrmLigue=G-E" xr:uid="{AE361E6B-4794-46FF-AA0E-83B45D1AF3B4}"/>
    <hyperlink ref="M79" r:id="rId390" tooltip="Résultats pour la catégorie du participant" display="https://bases.athle.fr/asp.net/liste.aspx?frmbase=resultats&amp;frmmode=1&amp;frmespace=0&amp;frmcompetition=280695&amp;frmepreuve=Marche%20Nordique%20Comp%C3%A9tition%20/%20TCX&amp;frmcategorie=M3&amp;frmsexe=F" xr:uid="{5CB3EFA8-214A-4F40-A01F-6EED717EC551}"/>
    <hyperlink ref="E80" r:id="rId391" display="javascript:bddThrowAthlete('resultats', 23654188, 0)" xr:uid="{5B227334-CD0F-4A5A-9BAD-B480ACBF7596}"/>
    <hyperlink ref="G80" r:id="rId392" display="https://bases.athle.fr/asp.net/liste.aspx?frmbase=resultats&amp;frmmode=1&amp;pardisplay=1&amp;frmespace=0&amp;frmcompetition=280695&amp;frmclub=057052" xr:uid="{3AF5AD25-A47A-4C7F-BF50-53A470859BE7}"/>
    <hyperlink ref="I80" r:id="rId393" display="https://bases.athle.fr/asp.net/liste.aspx?frmbase=resultats&amp;frmmode=1&amp;frmespace=0&amp;frmcompetition=280695&amp;FrmDepartement=057" xr:uid="{D343D146-9889-4261-9F1B-10986AF28BB2}"/>
    <hyperlink ref="K80" r:id="rId394" display="https://bases.athle.fr/asp.net/liste.aspx?frmbase=resultats&amp;frmmode=1&amp;frmespace=0&amp;frmcompetition=280695&amp;FrmLigue=G-E" xr:uid="{4B527981-89A2-434D-B482-0CFB0B2ECFD2}"/>
    <hyperlink ref="M80" r:id="rId395" tooltip="Résultats pour la catégorie du participant" display="https://bases.athle.fr/asp.net/liste.aspx?frmbase=resultats&amp;frmmode=1&amp;frmespace=0&amp;frmcompetition=280695&amp;frmepreuve=Marche%20Nordique%20Comp%C3%A9tition%20/%20TCX&amp;frmcategorie=M8&amp;frmsexe=M" xr:uid="{97B4F7FE-ECB8-4E54-BCDA-EAF7B121DE75}"/>
    <hyperlink ref="E81" r:id="rId396" display="javascript:bddThrowAthlete('resultats', 5958349, 0)" xr:uid="{5096A309-C058-4536-9E40-8AFC681A277E}"/>
    <hyperlink ref="G81" r:id="rId397" display="https://bases.athle.fr/asp.net/liste.aspx?frmbase=resultats&amp;frmmode=1&amp;pardisplay=1&amp;frmespace=0&amp;frmcompetition=280695&amp;frmclub=010010" xr:uid="{161D4920-9B4B-4F06-A475-9B6E78E47690}"/>
    <hyperlink ref="I81" r:id="rId398" display="https://bases.athle.fr/asp.net/liste.aspx?frmbase=resultats&amp;frmmode=1&amp;frmespace=0&amp;frmcompetition=280695&amp;FrmDepartement=010" xr:uid="{720FA0E6-B451-44F3-9F12-E82450F2F7E7}"/>
    <hyperlink ref="K81" r:id="rId399" display="https://bases.athle.fr/asp.net/liste.aspx?frmbase=resultats&amp;frmmode=1&amp;frmespace=0&amp;frmcompetition=280695&amp;FrmLigue=G-E" xr:uid="{F70E6376-1E3F-445E-9D00-20F2DB4DC871}"/>
    <hyperlink ref="M81" r:id="rId400" tooltip="Résultats pour la catégorie du participant" display="https://bases.athle.fr/asp.net/liste.aspx?frmbase=resultats&amp;frmmode=1&amp;frmespace=0&amp;frmcompetition=280695&amp;frmepreuve=Marche%20Nordique%20Comp%C3%A9tition%20/%20TCX&amp;frmcategorie=M8&amp;frmsexe=F" xr:uid="{A9AC9725-388A-422E-BD21-2CF3AE857AB3}"/>
    <hyperlink ref="E82" r:id="rId401" display="javascript:bddThrowAthlete('resultats', 14295943, 0)" xr:uid="{C67E9F7F-9C5A-47B9-9DD3-119BFAFF8350}"/>
    <hyperlink ref="G82" r:id="rId402" display="https://bases.athle.fr/asp.net/liste.aspx?frmbase=resultats&amp;frmmode=1&amp;pardisplay=1&amp;frmespace=0&amp;frmcompetition=280695&amp;frmclub=069002" xr:uid="{93A24CE2-238E-40B5-BE7E-1899E3D5DDFB}"/>
    <hyperlink ref="I82" r:id="rId403" display="https://bases.athle.fr/asp.net/liste.aspx?frmbase=resultats&amp;frmmode=1&amp;frmespace=0&amp;frmcompetition=280695&amp;FrmDepartement=069" xr:uid="{FAF4F49D-0642-405A-A6DA-BE46F993C682}"/>
    <hyperlink ref="K82" r:id="rId404" display="https://bases.athle.fr/asp.net/liste.aspx?frmbase=resultats&amp;frmmode=1&amp;frmespace=0&amp;frmcompetition=280695&amp;FrmLigue=ARA" xr:uid="{9961F2F8-8ED4-44BE-8F6F-7E16DD1E9AAD}"/>
    <hyperlink ref="M82" r:id="rId40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A802C09E-4673-4825-95F5-D29C1D6C5573}"/>
    <hyperlink ref="M83" r:id="rId406" tooltip="Résultats pour la catégorie du participant" display="https://bases.athle.fr/asp.net/liste.aspx?frmbase=resultats&amp;frmmode=1&amp;frmespace=0&amp;frmcompetition=280695&amp;frmepreuve=Marche%20Nordique%20Comp%C3%A9tition%20/%20TCX&amp;frmcategorie=M4&amp;frmsexe=F" xr:uid="{8AE68853-E6C9-4E17-82D0-49061F0B965E}"/>
    <hyperlink ref="E84" r:id="rId407" display="javascript:bddThrowAthlete('resultats', 1470378, 0)" xr:uid="{E955873F-A537-4A94-81C2-88C8865F8DCB}"/>
    <hyperlink ref="G84" r:id="rId408" display="https://bases.athle.fr/asp.net/liste.aspx?frmbase=resultats&amp;frmmode=1&amp;pardisplay=1&amp;frmespace=0&amp;frmcompetition=280695&amp;frmclub=" xr:uid="{9A58995A-DE02-4784-AF4C-41ED5377F6C3}"/>
    <hyperlink ref="I84" r:id="rId409" display="https://bases.athle.fr/asp.net/liste.aspx?frmbase=resultats&amp;frmmode=1&amp;frmespace=0&amp;frmcompetition=280695&amp;FrmDepartement=" xr:uid="{52598B5C-ACCB-43FE-8C20-4F10F7DB4C33}"/>
    <hyperlink ref="K84" r:id="rId410" display="https://bases.athle.fr/asp.net/liste.aspx?frmbase=resultats&amp;frmmode=1&amp;frmespace=0&amp;frmcompetition=280695&amp;FrmLigue=" xr:uid="{DFB3D862-A9B8-4BB9-8AF8-8CFA25280437}"/>
    <hyperlink ref="M84" r:id="rId411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DAA68783-004C-46D8-957E-4ADD8B49FAF6}"/>
    <hyperlink ref="E85" r:id="rId412" display="javascript:bddThrowAthlete('resultats', 28767823, 0)" xr:uid="{3AAB258D-EEB4-4398-93D8-A62755E24ACB}"/>
    <hyperlink ref="G85" r:id="rId413" display="https://bases.athle.fr/asp.net/liste.aspx?frmbase=resultats&amp;frmmode=1&amp;pardisplay=1&amp;frmespace=0&amp;frmcompetition=280695&amp;frmclub=057052" xr:uid="{E3720BCE-6691-4995-A2E3-477ED203E1FE}"/>
    <hyperlink ref="I85" r:id="rId414" display="https://bases.athle.fr/asp.net/liste.aspx?frmbase=resultats&amp;frmmode=1&amp;frmespace=0&amp;frmcompetition=280695&amp;FrmDepartement=057" xr:uid="{402FD3E9-D05D-4DD5-84E1-1F362DBAFBA9}"/>
    <hyperlink ref="K85" r:id="rId415" display="https://bases.athle.fr/asp.net/liste.aspx?frmbase=resultats&amp;frmmode=1&amp;frmespace=0&amp;frmcompetition=280695&amp;FrmLigue=G-E" xr:uid="{64F78900-B485-4495-A16A-C3E278262F87}"/>
    <hyperlink ref="M85" r:id="rId416" tooltip="Résultats pour la catégorie du participant" display="https://bases.athle.fr/asp.net/liste.aspx?frmbase=resultats&amp;frmmode=1&amp;frmespace=0&amp;frmcompetition=280695&amp;frmepreuve=Marche%20Nordique%20Comp%C3%A9tition%20/%20TCX&amp;frmcategorie=M2&amp;frmsexe=F" xr:uid="{924CBC02-13E5-45ED-AE10-C90ABD73E606}"/>
    <hyperlink ref="E86" r:id="rId417" display="javascript:bddThrowAthlete('resultats', 13157527, 0)" xr:uid="{B67B38F0-2252-4FF6-A37A-C44B4F446736}"/>
    <hyperlink ref="G86" r:id="rId418" display="https://bases.athle.fr/asp.net/liste.aspx?frmbase=resultats&amp;frmmode=1&amp;pardisplay=1&amp;frmespace=0&amp;frmcompetition=280695&amp;frmclub=068044" xr:uid="{F4933CBE-55EE-4BC9-9320-63624170BFB8}"/>
    <hyperlink ref="I86" r:id="rId419" display="https://bases.athle.fr/asp.net/liste.aspx?frmbase=resultats&amp;frmmode=1&amp;frmespace=0&amp;frmcompetition=280695&amp;FrmDepartement=068" xr:uid="{A8B83D5C-DE94-4C15-AEFF-26D97CBB2D74}"/>
    <hyperlink ref="K86" r:id="rId420" display="https://bases.athle.fr/asp.net/liste.aspx?frmbase=resultats&amp;frmmode=1&amp;frmespace=0&amp;frmcompetition=280695&amp;FrmLigue=G-E" xr:uid="{0D861B35-9893-4D82-B7BE-9F052834985B}"/>
    <hyperlink ref="M86" r:id="rId421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B2BFE464-49BB-4ADE-ACC4-38781745899E}"/>
    <hyperlink ref="M87" r:id="rId422" tooltip="Résultats pour la catégorie du participant" display="https://bases.athle.fr/asp.net/liste.aspx?frmbase=resultats&amp;frmmode=1&amp;frmespace=0&amp;frmcompetition=280695&amp;frmepreuve=Marche%20Nordique%20Comp%C3%A9tition%20/%20TCX&amp;frmcategorie=M7&amp;frmsexe=M" xr:uid="{C609E6DB-D99B-492D-BD1D-243A9B4C6D4A}"/>
    <hyperlink ref="E88" r:id="rId423" display="javascript:bddThrowAthlete('resultats', 10273108, 0)" xr:uid="{2CC4A745-09A4-4735-815E-9558C42ACB3A}"/>
    <hyperlink ref="G88" r:id="rId424" display="https://bases.athle.fr/asp.net/liste.aspx?frmbase=resultats&amp;frmmode=1&amp;pardisplay=1&amp;frmespace=0&amp;frmcompetition=280695&amp;frmclub=068044" xr:uid="{1B31E9BB-D831-48E2-8377-5295E4D36E94}"/>
    <hyperlink ref="I88" r:id="rId425" display="https://bases.athle.fr/asp.net/liste.aspx?frmbase=resultats&amp;frmmode=1&amp;frmespace=0&amp;frmcompetition=280695&amp;FrmDepartement=068" xr:uid="{227AEEBE-EEA9-4F8C-B708-AF51F13C037E}"/>
    <hyperlink ref="K88" r:id="rId426" display="https://bases.athle.fr/asp.net/liste.aspx?frmbase=resultats&amp;frmmode=1&amp;frmespace=0&amp;frmcompetition=280695&amp;FrmLigue=G-E" xr:uid="{D5ED747A-6F78-41C6-8D21-BCD9F138C544}"/>
    <hyperlink ref="M88" r:id="rId427" tooltip="Résultats pour la catégorie du participant" display="https://bases.athle.fr/asp.net/liste.aspx?frmbase=resultats&amp;frmmode=1&amp;frmespace=0&amp;frmcompetition=280695&amp;frmepreuve=Marche%20Nordique%20Comp%C3%A9tition%20/%20TCX&amp;frmcategorie=M6&amp;frmsexe=F" xr:uid="{AB32BE6B-82C4-437C-836A-32C6C4ADB1F1}"/>
    <hyperlink ref="E89" r:id="rId428" display="javascript:bddThrowAthlete('resultats', 18941542, 0)" xr:uid="{E14EC0C3-DA30-472A-9371-F0D94EE5D0F7}"/>
    <hyperlink ref="G89" r:id="rId429" display="https://bases.athle.fr/asp.net/liste.aspx?frmbase=resultats&amp;frmmode=1&amp;pardisplay=1&amp;frmespace=0&amp;frmcompetition=280695&amp;frmclub=057027" xr:uid="{5AAF3713-F20E-4268-81B0-2CF5735C977D}"/>
    <hyperlink ref="I89" r:id="rId430" display="https://bases.athle.fr/asp.net/liste.aspx?frmbase=resultats&amp;frmmode=1&amp;frmespace=0&amp;frmcompetition=280695&amp;FrmDepartement=057" xr:uid="{4D9C9BC5-F16D-4572-9271-E15372B08EA4}"/>
    <hyperlink ref="K89" r:id="rId431" display="https://bases.athle.fr/asp.net/liste.aspx?frmbase=resultats&amp;frmmode=1&amp;frmespace=0&amp;frmcompetition=280695&amp;FrmLigue=G-E" xr:uid="{F1F767A8-6163-4D02-A444-53E31BD8A593}"/>
    <hyperlink ref="M89" r:id="rId432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0935669F-9167-4C55-86A6-8B61C9680254}"/>
    <hyperlink ref="E90" r:id="rId433" display="javascript:bddThrowAthlete('resultats', 13990329, 0)" xr:uid="{A4D5052C-2891-4806-8DBA-51B3700431A1}"/>
    <hyperlink ref="G90" r:id="rId434" display="https://bases.athle.fr/asp.net/liste.aspx?frmbase=resultats&amp;frmmode=1&amp;pardisplay=1&amp;frmespace=0&amp;frmcompetition=280695&amp;frmclub=060191" xr:uid="{37BDCB8B-BC5C-4441-8B96-281F37DC7B2B}"/>
    <hyperlink ref="I90" r:id="rId435" display="https://bases.athle.fr/asp.net/liste.aspx?frmbase=resultats&amp;frmmode=1&amp;frmespace=0&amp;frmcompetition=280695&amp;FrmDepartement=060" xr:uid="{C489C5CD-F2A1-4B8B-ABE6-44705DDD9F67}"/>
    <hyperlink ref="K90" r:id="rId436" display="https://bases.athle.fr/asp.net/liste.aspx?frmbase=resultats&amp;frmmode=1&amp;frmespace=0&amp;frmcompetition=280695&amp;FrmLigue=H-F" xr:uid="{FAD03F45-FE3A-4BB6-B8BF-DFECE1DA1542}"/>
    <hyperlink ref="M90" r:id="rId437" tooltip="Résultats pour la catégorie du participant" display="https://bases.athle.fr/asp.net/liste.aspx?frmbase=resultats&amp;frmmode=1&amp;frmespace=0&amp;frmcompetition=280695&amp;frmepreuve=Marche%20Nordique%20Comp%C3%A9tition%20/%20TCX&amp;frmcategorie=M8&amp;frmsexe=M" xr:uid="{FDC66817-5A5C-430A-96FB-46A7FB7DE3CB}"/>
    <hyperlink ref="E91" r:id="rId438" display="javascript:bddThrowAthlete('resultats', 28771567, 0)" xr:uid="{E3CF7FCE-CD84-4CFF-A81D-206F1840EF13}"/>
    <hyperlink ref="G91" r:id="rId439" display="https://bases.athle.fr/asp.net/liste.aspx?frmbase=resultats&amp;frmmode=1&amp;pardisplay=1&amp;frmespace=0&amp;frmcompetition=280695&amp;frmclub=067069" xr:uid="{5945A2EC-ACBB-423A-BC2C-F09F7D9AD1FF}"/>
    <hyperlink ref="I91" r:id="rId440" display="https://bases.athle.fr/asp.net/liste.aspx?frmbase=resultats&amp;frmmode=1&amp;frmespace=0&amp;frmcompetition=280695&amp;FrmDepartement=067" xr:uid="{8E87EE99-94BE-4B57-A236-3BCE067556C5}"/>
    <hyperlink ref="K91" r:id="rId441" display="https://bases.athle.fr/asp.net/liste.aspx?frmbase=resultats&amp;frmmode=1&amp;frmespace=0&amp;frmcompetition=280695&amp;FrmLigue=G-E" xr:uid="{E358223A-F231-4CF4-B1EA-709DA47F9250}"/>
    <hyperlink ref="M91" r:id="rId442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E7F4D820-281A-4E34-A39A-01C187755328}"/>
    <hyperlink ref="E92" r:id="rId443" display="javascript:bddThrowAthlete('resultats', 7444138, 0)" xr:uid="{03F738D7-B7DA-4773-A143-F9E3681782B3}"/>
    <hyperlink ref="G92" r:id="rId444" display="https://bases.athle.fr/asp.net/liste.aspx?frmbase=resultats&amp;frmmode=1&amp;pardisplay=1&amp;frmespace=0&amp;frmcompetition=280695&amp;frmclub=052020" xr:uid="{864AF145-2EFD-4172-8363-CF7A94795C69}"/>
    <hyperlink ref="I92" r:id="rId445" display="https://bases.athle.fr/asp.net/liste.aspx?frmbase=resultats&amp;frmmode=1&amp;frmespace=0&amp;frmcompetition=280695&amp;FrmDepartement=052" xr:uid="{B4A57D28-8006-41E4-BAF0-2C6810DC6E6F}"/>
    <hyperlink ref="K92" r:id="rId446" display="https://bases.athle.fr/asp.net/liste.aspx?frmbase=resultats&amp;frmmode=1&amp;frmespace=0&amp;frmcompetition=280695&amp;FrmLigue=G-E" xr:uid="{07B1F8FD-CEB0-4D10-8F72-F36CB26593C5}"/>
    <hyperlink ref="M92" r:id="rId447" tooltip="Résultats pour la catégorie du participant" display="https://bases.athle.fr/asp.net/liste.aspx?frmbase=resultats&amp;frmmode=1&amp;frmespace=0&amp;frmcompetition=280695&amp;frmepreuve=Marche%20Nordique%20Comp%C3%A9tition%20/%20TCX&amp;frmcategorie=M6&amp;frmsexe=F" xr:uid="{ECC8FBA3-6E3F-4157-B51F-33440741311C}"/>
    <hyperlink ref="E93" r:id="rId448" display="javascript:bddThrowAthlete('resultats', 18941562, 0)" xr:uid="{45E9D830-1D9F-424B-BB07-FABE88027FA9}"/>
    <hyperlink ref="G93" r:id="rId449" display="https://bases.athle.fr/asp.net/liste.aspx?frmbase=resultats&amp;frmmode=1&amp;pardisplay=1&amp;frmespace=0&amp;frmcompetition=280695&amp;frmclub=057027" xr:uid="{185F459A-FE83-414F-9008-9E0111DD9107}"/>
    <hyperlink ref="I93" r:id="rId450" display="https://bases.athle.fr/asp.net/liste.aspx?frmbase=resultats&amp;frmmode=1&amp;frmespace=0&amp;frmcompetition=280695&amp;FrmDepartement=057" xr:uid="{141FB70E-41F3-4E15-B358-255295A6EE0D}"/>
    <hyperlink ref="K93" r:id="rId451" display="https://bases.athle.fr/asp.net/liste.aspx?frmbase=resultats&amp;frmmode=1&amp;frmespace=0&amp;frmcompetition=280695&amp;FrmLigue=G-E" xr:uid="{E351AADC-4D98-4209-BC09-B4C516B79F82}"/>
    <hyperlink ref="M93" r:id="rId452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0A5FF526-0E62-4C05-96E5-0BE0081B725A}"/>
    <hyperlink ref="E94" r:id="rId453" display="javascript:bddThrowAthlete('resultats', 6011698, 0)" xr:uid="{CCA84CAD-6DFE-4155-94B1-F74AB88DDE3F}"/>
    <hyperlink ref="G94" r:id="rId454" display="https://bases.athle.fr/asp.net/liste.aspx?frmbase=resultats&amp;frmmode=1&amp;pardisplay=1&amp;frmespace=0&amp;frmcompetition=280695&amp;frmclub=075119" xr:uid="{E6EE4016-0FC3-4C77-B52F-788DB904D614}"/>
    <hyperlink ref="I94" r:id="rId455" display="https://bases.athle.fr/asp.net/liste.aspx?frmbase=resultats&amp;frmmode=1&amp;frmespace=0&amp;frmcompetition=280695&amp;FrmDepartement=075" xr:uid="{3D6DABFE-835D-43A3-8964-D8DDAF2F09C2}"/>
    <hyperlink ref="K94" r:id="rId456" display="https://bases.athle.fr/asp.net/liste.aspx?frmbase=resultats&amp;frmmode=1&amp;frmespace=0&amp;frmcompetition=280695&amp;FrmLigue=I-F" xr:uid="{1383AD49-55E0-4CE8-A13B-6605644B2DCA}"/>
    <hyperlink ref="M94" r:id="rId457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773F9D67-0813-4DC3-9D46-838226D3DACC}"/>
    <hyperlink ref="E95" r:id="rId458" display="javascript:bddThrowAthlete('resultats', 30539885, 0)" xr:uid="{CEC6AA96-3AA1-487A-AAE0-0B711FE4AA3B}"/>
    <hyperlink ref="G95" r:id="rId459" display="https://bases.athle.fr/asp.net/liste.aspx?frmbase=resultats&amp;frmmode=1&amp;pardisplay=1&amp;frmespace=0&amp;frmcompetition=280695&amp;frmclub=068044" xr:uid="{EE362A1B-9958-46DF-8624-5FEDB95B53F0}"/>
    <hyperlink ref="I95" r:id="rId460" display="https://bases.athle.fr/asp.net/liste.aspx?frmbase=resultats&amp;frmmode=1&amp;frmespace=0&amp;frmcompetition=280695&amp;FrmDepartement=068" xr:uid="{9861E664-D384-4BCB-B5D4-64FAD787F8A3}"/>
    <hyperlink ref="K95" r:id="rId461" display="https://bases.athle.fr/asp.net/liste.aspx?frmbase=resultats&amp;frmmode=1&amp;frmespace=0&amp;frmcompetition=280695&amp;FrmLigue=G-E" xr:uid="{D708684A-C84D-4DF3-A0DB-EA60C636C963}"/>
    <hyperlink ref="M95" r:id="rId462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68DAB874-7728-4436-B36E-F2CF6FD277C5}"/>
    <hyperlink ref="E96" r:id="rId463" display="javascript:bddThrowAthlete('resultats', 30539887, 0)" xr:uid="{99016262-3E3D-4A86-A76D-75DE13985DF9}"/>
    <hyperlink ref="G96" r:id="rId464" display="https://bases.athle.fr/asp.net/liste.aspx?frmbase=resultats&amp;frmmode=1&amp;pardisplay=1&amp;frmespace=0&amp;frmcompetition=280695&amp;frmclub=068043" xr:uid="{1F29D6C8-EB3C-4F0A-91CD-FE4C0AC1B7BD}"/>
    <hyperlink ref="I96" r:id="rId465" display="https://bases.athle.fr/asp.net/liste.aspx?frmbase=resultats&amp;frmmode=1&amp;frmespace=0&amp;frmcompetition=280695&amp;FrmDepartement=068" xr:uid="{00294515-FFDA-4695-8269-1F703140C601}"/>
    <hyperlink ref="K96" r:id="rId466" display="https://bases.athle.fr/asp.net/liste.aspx?frmbase=resultats&amp;frmmode=1&amp;frmespace=0&amp;frmcompetition=280695&amp;FrmLigue=G-E" xr:uid="{EF66CA7C-8144-472E-9AE6-2211521CF0F4}"/>
    <hyperlink ref="M96" r:id="rId467" tooltip="Résultats pour la catégorie du participant" display="https://bases.athle.fr/asp.net/liste.aspx?frmbase=resultats&amp;frmmode=1&amp;frmespace=0&amp;frmcompetition=280695&amp;frmepreuve=Marche%20Nordique%20Comp%C3%A9tition%20/%20TCX&amp;frmcategorie=M3&amp;frmsexe=F" xr:uid="{69BA00C8-FCE5-437E-B29E-47E71BABAD67}"/>
    <hyperlink ref="E97" r:id="rId468" display="javascript:bddThrowAthlete('resultats', 1538058, 0)" xr:uid="{5006B13B-9C5B-4C3E-8FB9-6A85E046E378}"/>
    <hyperlink ref="G97" r:id="rId469" display="https://bases.athle.fr/asp.net/liste.aspx?frmbase=resultats&amp;frmmode=1&amp;pardisplay=1&amp;frmespace=0&amp;frmcompetition=280695&amp;frmclub=090010" xr:uid="{B3AE36C0-19FC-4511-A42B-686D29D21C59}"/>
    <hyperlink ref="I97" r:id="rId470" display="https://bases.athle.fr/asp.net/liste.aspx?frmbase=resultats&amp;frmmode=1&amp;frmespace=0&amp;frmcompetition=280695&amp;FrmDepartement=090" xr:uid="{DAD3DB2C-D07C-47F1-9133-ADD3DD3596BE}"/>
    <hyperlink ref="K97" r:id="rId471" display="https://bases.athle.fr/asp.net/liste.aspx?frmbase=resultats&amp;frmmode=1&amp;frmespace=0&amp;frmcompetition=280695&amp;FrmLigue=BFC" xr:uid="{83160EFB-2843-4CC4-B1E4-103716C305B0}"/>
    <hyperlink ref="M97" r:id="rId472" tooltip="Résultats pour la catégorie du participant" display="https://bases.athle.fr/asp.net/liste.aspx?frmbase=resultats&amp;frmmode=1&amp;frmespace=0&amp;frmcompetition=280695&amp;frmepreuve=Marche%20Nordique%20Comp%C3%A9tition%20/%20TCX&amp;frmcategorie=M2&amp;frmsexe=M" xr:uid="{2B461EF4-8046-4227-BA5F-ACAAD6B76CAD}"/>
    <hyperlink ref="E98" r:id="rId473" display="javascript:bddThrowAthlete('resultats', 11573470, 0)" xr:uid="{1C2B2D97-B7DB-4CAB-ABFA-5CF1C144DC3A}"/>
    <hyperlink ref="G98" r:id="rId474" display="https://bases.athle.fr/asp.net/liste.aspx?frmbase=resultats&amp;frmmode=1&amp;pardisplay=1&amp;frmespace=0&amp;frmcompetition=280695&amp;frmclub=060191" xr:uid="{703327F6-E1B6-44AE-BF32-8BCE8E11F59A}"/>
    <hyperlink ref="I98" r:id="rId475" display="https://bases.athle.fr/asp.net/liste.aspx?frmbase=resultats&amp;frmmode=1&amp;frmespace=0&amp;frmcompetition=280695&amp;FrmDepartement=060" xr:uid="{E5724DE5-4A58-4639-9F7C-79D25B94904E}"/>
    <hyperlink ref="K98" r:id="rId476" display="https://bases.athle.fr/asp.net/liste.aspx?frmbase=resultats&amp;frmmode=1&amp;frmespace=0&amp;frmcompetition=280695&amp;FrmLigue=H-F" xr:uid="{9F939B2D-703E-4B55-8A30-A4B2879C8399}"/>
    <hyperlink ref="M98" r:id="rId477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D85BAB66-A79D-4A5F-9C25-DB9D73562BA1}"/>
    <hyperlink ref="E99" r:id="rId478" display="javascript:bddThrowAthlete('resultats', 25988154, 0)" xr:uid="{B04D98A9-A640-4124-82C9-8E92E6A7A8D0}"/>
    <hyperlink ref="G99" r:id="rId479" display="https://bases.athle.fr/asp.net/liste.aspx?frmbase=resultats&amp;frmmode=1&amp;pardisplay=1&amp;frmespace=0&amp;frmcompetition=280695&amp;frmclub=068043" xr:uid="{1D3888C5-6294-4925-89C8-5B605F41ABB1}"/>
    <hyperlink ref="I99" r:id="rId480" display="https://bases.athle.fr/asp.net/liste.aspx?frmbase=resultats&amp;frmmode=1&amp;frmespace=0&amp;frmcompetition=280695&amp;FrmDepartement=068" xr:uid="{1F0DFF3C-4B1F-4C55-843F-62E9EC43DEB6}"/>
    <hyperlink ref="K99" r:id="rId481" display="https://bases.athle.fr/asp.net/liste.aspx?frmbase=resultats&amp;frmmode=1&amp;frmespace=0&amp;frmcompetition=280695&amp;FrmLigue=G-E" xr:uid="{FBAFAA32-6C1A-4D2A-8E2B-6DA85C067A2D}"/>
    <hyperlink ref="M99" r:id="rId482" tooltip="Résultats pour la catégorie du participant" display="https://bases.athle.fr/asp.net/liste.aspx?frmbase=resultats&amp;frmmode=1&amp;frmespace=0&amp;frmcompetition=280695&amp;frmepreuve=Marche%20Nordique%20Comp%C3%A9tition%20/%20TCX&amp;frmcategorie=M3&amp;frmsexe=F" xr:uid="{246320BF-94AA-4C62-891D-DB8D0C0C932E}"/>
    <hyperlink ref="E100" r:id="rId483" display="javascript:bddThrowAthlete('resultats', 14295965, 0)" xr:uid="{8B448E3F-347C-47A1-AAE9-60AC0EF1E8FD}"/>
    <hyperlink ref="G100" r:id="rId484" display="https://bases.athle.fr/asp.net/liste.aspx?frmbase=resultats&amp;frmmode=1&amp;pardisplay=1&amp;frmespace=0&amp;frmcompetition=280695&amp;frmclub=069002" xr:uid="{4E62E3F8-C281-4ADB-92C7-D92C5D4648F4}"/>
    <hyperlink ref="I100" r:id="rId485" display="https://bases.athle.fr/asp.net/liste.aspx?frmbase=resultats&amp;frmmode=1&amp;frmespace=0&amp;frmcompetition=280695&amp;FrmDepartement=069" xr:uid="{157E849C-2C83-4F64-BD14-5560A3A4A68F}"/>
    <hyperlink ref="K100" r:id="rId486" display="https://bases.athle.fr/asp.net/liste.aspx?frmbase=resultats&amp;frmmode=1&amp;frmespace=0&amp;frmcompetition=280695&amp;FrmLigue=ARA" xr:uid="{338DE0DD-22D5-4D2D-B7DD-877C9CAA04D9}"/>
    <hyperlink ref="M100" r:id="rId487" tooltip="Résultats pour la catégorie du participant" display="https://bases.athle.fr/asp.net/liste.aspx?frmbase=resultats&amp;frmmode=1&amp;frmespace=0&amp;frmcompetition=280695&amp;frmepreuve=Marche%20Nordique%20Comp%C3%A9tition%20/%20TCX&amp;frmcategorie=M6&amp;frmsexe=F" xr:uid="{8AF5AC5D-9C1B-4CDE-919C-E5CC5C9CCB02}"/>
    <hyperlink ref="E101" r:id="rId488" display="javascript:bddThrowAthlete('resultats', 26644230, 0)" xr:uid="{38A7C5D9-C04F-4B26-9A43-7CBED503B1DB}"/>
    <hyperlink ref="G101" r:id="rId489" display="https://bases.athle.fr/asp.net/liste.aspx?frmbase=resultats&amp;frmmode=1&amp;pardisplay=1&amp;frmespace=0&amp;frmcompetition=280695&amp;frmclub=057027" xr:uid="{8661AF8E-3AFF-464E-BE61-7B2BC326A7E1}"/>
    <hyperlink ref="I101" r:id="rId490" display="https://bases.athle.fr/asp.net/liste.aspx?frmbase=resultats&amp;frmmode=1&amp;frmespace=0&amp;frmcompetition=280695&amp;FrmDepartement=057" xr:uid="{BB66B445-EBD5-455A-B1BC-1744C138158D}"/>
    <hyperlink ref="K101" r:id="rId491" display="https://bases.athle.fr/asp.net/liste.aspx?frmbase=resultats&amp;frmmode=1&amp;frmespace=0&amp;frmcompetition=280695&amp;FrmLigue=G-E" xr:uid="{E695107E-65A4-4F69-BF32-F47CCA206280}"/>
    <hyperlink ref="M101" r:id="rId492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4E373905-7926-4739-8E39-52AA90346448}"/>
    <hyperlink ref="E102" r:id="rId493" display="javascript:bddThrowAthlete('resultats', 18839621, 0)" xr:uid="{CE375BCD-742D-4512-9637-CC2555BC382C}"/>
    <hyperlink ref="G102" r:id="rId494" display="https://bases.athle.fr/asp.net/liste.aspx?frmbase=resultats&amp;frmmode=1&amp;pardisplay=1&amp;frmespace=0&amp;frmcompetition=280695&amp;frmclub=" xr:uid="{878A6C5E-4753-4342-91C1-13BE8BFF4512}"/>
    <hyperlink ref="I102" r:id="rId495" display="https://bases.athle.fr/asp.net/liste.aspx?frmbase=resultats&amp;frmmode=1&amp;frmespace=0&amp;frmcompetition=280695&amp;FrmDepartement=" xr:uid="{F12B95AE-4968-4F94-ABD5-1187903D9448}"/>
    <hyperlink ref="K102" r:id="rId496" display="https://bases.athle.fr/asp.net/liste.aspx?frmbase=resultats&amp;frmmode=1&amp;frmespace=0&amp;frmcompetition=280695&amp;FrmLigue=" xr:uid="{81FB9817-1F28-4CF9-9BBF-4A3DD1DF0FC7}"/>
    <hyperlink ref="M102" r:id="rId497" tooltip="Résultats pour la catégorie du participant" display="https://bases.athle.fr/asp.net/liste.aspx?frmbase=resultats&amp;frmmode=1&amp;frmespace=0&amp;frmcompetition=280695&amp;frmepreuve=Marche%20Nordique%20Comp%C3%A9tition%20/%20TCX&amp;frmcategorie=M7&amp;frmsexe=F" xr:uid="{05A7BBE3-A710-4D9E-8498-C24EE75B78B1}"/>
    <hyperlink ref="E103" r:id="rId498" display="javascript:bddThrowAthlete('resultats', 25657410, 0)" xr:uid="{A3F690B8-DD4E-4A6A-B97B-147F72A37E44}"/>
    <hyperlink ref="G103" r:id="rId499" display="https://bases.athle.fr/asp.net/liste.aspx?frmbase=resultats&amp;frmmode=1&amp;pardisplay=1&amp;frmespace=0&amp;frmcompetition=280695&amp;frmclub=090010" xr:uid="{F10BFE8E-7C04-42C9-8BD5-E358AEF97219}"/>
    <hyperlink ref="I103" r:id="rId500" display="https://bases.athle.fr/asp.net/liste.aspx?frmbase=resultats&amp;frmmode=1&amp;frmespace=0&amp;frmcompetition=280695&amp;FrmDepartement=090" xr:uid="{936D5CBB-2393-4CD1-B4EE-359AE0A4E032}"/>
    <hyperlink ref="K103" r:id="rId501" display="https://bases.athle.fr/asp.net/liste.aspx?frmbase=resultats&amp;frmmode=1&amp;frmespace=0&amp;frmcompetition=280695&amp;FrmLigue=BFC" xr:uid="{D7F7AFC5-82B4-494C-9F03-9F301B7F5D37}"/>
    <hyperlink ref="M103" r:id="rId502" tooltip="Résultats pour la catégorie du participant" display="https://bases.athle.fr/asp.net/liste.aspx?frmbase=resultats&amp;frmmode=1&amp;frmespace=0&amp;frmcompetition=280695&amp;frmepreuve=Marche%20Nordique%20Comp%C3%A9tition%20/%20TCX&amp;frmcategorie=M4&amp;frmsexe=F" xr:uid="{CE34BBCA-1968-4E73-B9D3-9EB6EF9319F0}"/>
    <hyperlink ref="E104" r:id="rId503" display="javascript:bddThrowAthlete('resultats', 9279138, 0)" xr:uid="{35749339-1277-428C-A747-0D72B72AF050}"/>
    <hyperlink ref="G104" r:id="rId504" display="https://bases.athle.fr/asp.net/liste.aspx?frmbase=resultats&amp;frmmode=1&amp;pardisplay=1&amp;frmespace=0&amp;frmcompetition=280695&amp;frmclub=068044" xr:uid="{79D1C511-E135-4532-B99E-02BA97A249B0}"/>
    <hyperlink ref="I104" r:id="rId505" display="https://bases.athle.fr/asp.net/liste.aspx?frmbase=resultats&amp;frmmode=1&amp;frmespace=0&amp;frmcompetition=280695&amp;FrmDepartement=068" xr:uid="{DA3BD913-2F1C-4D41-A5D7-C83402FA0A08}"/>
    <hyperlink ref="K104" r:id="rId506" display="https://bases.athle.fr/asp.net/liste.aspx?frmbase=resultats&amp;frmmode=1&amp;frmespace=0&amp;frmcompetition=280695&amp;FrmLigue=G-E" xr:uid="{1DA06CDB-2070-4416-93D0-6853ADE3F8DE}"/>
    <hyperlink ref="M104" r:id="rId507" tooltip="Résultats pour la catégorie du participant" display="https://bases.athle.fr/asp.net/liste.aspx?frmbase=resultats&amp;frmmode=1&amp;frmespace=0&amp;frmcompetition=280695&amp;frmepreuve=Marche%20Nordique%20Comp%C3%A9tition%20/%20TCX&amp;frmcategorie=M9&amp;frmsexe=M" xr:uid="{38C599B5-0DCA-41AB-9814-B38C925298C4}"/>
    <hyperlink ref="E105" r:id="rId508" display="javascript:bddThrowAthlete('resultats', 15340791, 0)" xr:uid="{833F6242-953A-4487-80D7-9A9FDFA37CE5}"/>
    <hyperlink ref="G105" r:id="rId509" display="https://bases.athle.fr/asp.net/liste.aspx?frmbase=resultats&amp;frmmode=1&amp;pardisplay=1&amp;frmespace=0&amp;frmcompetition=280695&amp;frmclub=067055" xr:uid="{7F6C2598-9165-4FDC-9477-329DC2D8749E}"/>
    <hyperlink ref="I105" r:id="rId510" display="https://bases.athle.fr/asp.net/liste.aspx?frmbase=resultats&amp;frmmode=1&amp;frmespace=0&amp;frmcompetition=280695&amp;FrmDepartement=067" xr:uid="{68625F21-DB07-42AD-A3DC-6DFB6D409A85}"/>
    <hyperlink ref="K105" r:id="rId511" display="https://bases.athle.fr/asp.net/liste.aspx?frmbase=resultats&amp;frmmode=1&amp;frmespace=0&amp;frmcompetition=280695&amp;FrmLigue=G-E" xr:uid="{B33701E3-7B99-4861-A16E-6A5AA995700B}"/>
    <hyperlink ref="M105" r:id="rId512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AD9888A2-CEC8-493F-9F83-8FD46C210852}"/>
    <hyperlink ref="E106" r:id="rId513" display="javascript:bddThrowAthlete('resultats', 23567547, 0)" xr:uid="{6B6214C8-406F-436F-95E5-90891C75CC60}"/>
    <hyperlink ref="G106" r:id="rId514" display="https://bases.athle.fr/asp.net/liste.aspx?frmbase=resultats&amp;frmmode=1&amp;pardisplay=1&amp;frmespace=0&amp;frmcompetition=280695&amp;frmclub=068044" xr:uid="{1ADB3CB5-A04D-490B-A6DF-D13D77CB654B}"/>
    <hyperlink ref="I106" r:id="rId515" display="https://bases.athle.fr/asp.net/liste.aspx?frmbase=resultats&amp;frmmode=1&amp;frmespace=0&amp;frmcompetition=280695&amp;FrmDepartement=068" xr:uid="{620276D8-C063-4815-9923-C7D3EAD24490}"/>
    <hyperlink ref="K106" r:id="rId516" display="https://bases.athle.fr/asp.net/liste.aspx?frmbase=resultats&amp;frmmode=1&amp;frmespace=0&amp;frmcompetition=280695&amp;FrmLigue=G-E" xr:uid="{13E5F0AA-A47C-480D-870F-AD5B329B2E81}"/>
    <hyperlink ref="M106" r:id="rId517" tooltip="Résultats pour la catégorie du participant" display="https://bases.athle.fr/asp.net/liste.aspx?frmbase=resultats&amp;frmmode=1&amp;frmespace=0&amp;frmcompetition=280695&amp;frmepreuve=Marche%20Nordique%20Comp%C3%A9tition%20/%20TCX&amp;frmcategorie=M7&amp;frmsexe=F" xr:uid="{51A805FD-BFA1-4804-8FB9-8D46E0A9063F}"/>
    <hyperlink ref="E107" r:id="rId518" display="javascript:bddThrowAthlete('resultats', 24015197, 0)" xr:uid="{F4D0F7F2-DF25-4520-9537-92A160A53355}"/>
    <hyperlink ref="G107" r:id="rId519" display="https://bases.athle.fr/asp.net/liste.aspx?frmbase=resultats&amp;frmmode=1&amp;pardisplay=1&amp;frmespace=0&amp;frmcompetition=280695&amp;frmclub=" xr:uid="{0A1EA46A-BC98-49B1-850F-6E7AD9CE2064}"/>
    <hyperlink ref="I107" r:id="rId520" display="https://bases.athle.fr/asp.net/liste.aspx?frmbase=resultats&amp;frmmode=1&amp;frmespace=0&amp;frmcompetition=280695&amp;FrmDepartement=" xr:uid="{D8D3F15E-EBB2-42A0-AC45-61D0E795A3EA}"/>
    <hyperlink ref="K107" r:id="rId521" display="https://bases.athle.fr/asp.net/liste.aspx?frmbase=resultats&amp;frmmode=1&amp;frmespace=0&amp;frmcompetition=280695&amp;FrmLigue=" xr:uid="{E9A03405-C3BB-4D1D-A745-3CD9D26FCC22}"/>
    <hyperlink ref="M107" r:id="rId522" tooltip="Résultats pour la catégorie du participant" display="https://bases.athle.fr/asp.net/liste.aspx?frmbase=resultats&amp;frmmode=1&amp;frmespace=0&amp;frmcompetition=280695&amp;frmepreuve=Marche%20Nordique%20Comp%C3%A9tition%20/%20TCX&amp;frmcategorie=M3&amp;frmsexe=F" xr:uid="{56932F0D-A918-4780-B91A-7E063DFE46A1}"/>
    <hyperlink ref="E108" r:id="rId523" display="javascript:bddThrowAthlete('resultats', 15263097, 0)" xr:uid="{4DE718DE-DCB5-4AF7-B6F6-606F3ACD2721}"/>
    <hyperlink ref="G108" r:id="rId524" display="https://bases.athle.fr/asp.net/liste.aspx?frmbase=resultats&amp;frmmode=1&amp;pardisplay=1&amp;frmespace=0&amp;frmcompetition=280695&amp;frmclub=078468" xr:uid="{0B615A4F-1C97-4B50-A9EC-A88E469E497B}"/>
    <hyperlink ref="I108" r:id="rId525" display="https://bases.athle.fr/asp.net/liste.aspx?frmbase=resultats&amp;frmmode=1&amp;frmespace=0&amp;frmcompetition=280695&amp;FrmDepartement=078" xr:uid="{48EBE34D-E190-454E-8E3E-A6DC6A7513E1}"/>
    <hyperlink ref="K108" r:id="rId526" display="https://bases.athle.fr/asp.net/liste.aspx?frmbase=resultats&amp;frmmode=1&amp;frmespace=0&amp;frmcompetition=280695&amp;FrmLigue=I-F" xr:uid="{B23450D7-25D3-4D1B-BD4E-7F1A3B4CDAFD}"/>
    <hyperlink ref="M108" r:id="rId527" tooltip="Résultats pour la catégorie du participant" display="https://bases.athle.fr/asp.net/liste.aspx?frmbase=resultats&amp;frmmode=1&amp;frmespace=0&amp;frmcompetition=280695&amp;frmepreuve=Marche%20Nordique%20Comp%C3%A9tition%20/%20TCX&amp;frmcategorie=M8&amp;frmsexe=M" xr:uid="{316266EB-30E1-4D5F-922C-E47696E0F816}"/>
    <hyperlink ref="E109" r:id="rId528" display="javascript:bddThrowAthlete('resultats', 22269813, 0)" xr:uid="{2AA650E1-AAB5-4FE5-A73B-7EE2C526E24A}"/>
    <hyperlink ref="G109" r:id="rId529" display="https://bases.athle.fr/asp.net/liste.aspx?frmbase=resultats&amp;frmmode=1&amp;pardisplay=1&amp;frmespace=0&amp;frmcompetition=280639&amp;frmclub=068044" xr:uid="{83E7680E-9FD7-41B4-84B8-A37D46A179E5}"/>
    <hyperlink ref="I109" r:id="rId530" display="https://bases.athle.fr/asp.net/liste.aspx?frmbase=resultats&amp;frmmode=1&amp;frmespace=0&amp;frmcompetition=280639&amp;FrmDepartement=068" xr:uid="{87B75676-E521-40AD-9831-D52DBEF48BFE}"/>
    <hyperlink ref="K109" r:id="rId531" display="https://bases.athle.fr/asp.net/liste.aspx?frmbase=resultats&amp;frmmode=1&amp;frmespace=0&amp;frmcompetition=280639&amp;FrmLigue=G-E" xr:uid="{A11008E1-4B12-4A21-9552-7FDC069EBA6B}"/>
    <hyperlink ref="M109" r:id="rId532" tooltip="Résultats pour la catégorie du participant" display="https://bases.athle.fr/asp.net/liste.aspx?frmbase=resultats&amp;frmmode=1&amp;frmespace=0&amp;frmcompetition=280639&amp;frmepreuve=FENSCH%20NORDIC%20TOUR%20/%20TCX&amp;frmcategorie=ES&amp;frmsexe=M" xr:uid="{A1774E68-A7F7-42A3-9EF7-6D509B7998F3}"/>
    <hyperlink ref="E110" r:id="rId533" display="javascript:bddThrowAthlete('resultats', 912247, 0)" xr:uid="{9737F755-FF53-4E88-8012-03E248BB4B59}"/>
    <hyperlink ref="G110" r:id="rId534" display="https://bases.athle.fr/asp.net/liste.aspx?frmbase=resultats&amp;frmmode=1&amp;pardisplay=1&amp;frmespace=0&amp;frmcompetition=280639&amp;frmclub=068044" xr:uid="{6BDBD056-62FD-4C50-BCE8-D775B97BBEED}"/>
    <hyperlink ref="I110" r:id="rId535" display="https://bases.athle.fr/asp.net/liste.aspx?frmbase=resultats&amp;frmmode=1&amp;frmespace=0&amp;frmcompetition=280639&amp;FrmDepartement=068" xr:uid="{85E0CE4A-D3FD-4860-AADE-EA57B175CE86}"/>
    <hyperlink ref="K110" r:id="rId536" display="https://bases.athle.fr/asp.net/liste.aspx?frmbase=resultats&amp;frmmode=1&amp;frmespace=0&amp;frmcompetition=280639&amp;FrmLigue=G-E" xr:uid="{44D04B11-601A-4994-BE31-49D17484382A}"/>
    <hyperlink ref="M110" r:id="rId537" tooltip="Résultats pour la catégorie du participant" display="https://bases.athle.fr/asp.net/liste.aspx?frmbase=resultats&amp;frmmode=1&amp;frmespace=0&amp;frmcompetition=280639&amp;frmepreuve=FENSCH%20NORDIC%20TOUR%20/%20TCX&amp;frmcategorie=M3&amp;frmsexe=M" xr:uid="{2113E827-3522-4D17-B553-43C57BD3481E}"/>
    <hyperlink ref="E111" r:id="rId538" display="javascript:bddThrowAthlete('resultats', 19058712, 0)" xr:uid="{476A5B9A-968D-4C73-AEA1-127371B819A2}"/>
    <hyperlink ref="G111" r:id="rId539" display="https://bases.athle.fr/asp.net/liste.aspx?frmbase=resultats&amp;frmmode=1&amp;pardisplay=1&amp;frmespace=0&amp;frmcompetition=280639&amp;frmclub=091144" xr:uid="{A1C069B9-BFA2-4678-8792-E342A88BD6D5}"/>
    <hyperlink ref="I111" r:id="rId540" display="https://bases.athle.fr/asp.net/liste.aspx?frmbase=resultats&amp;frmmode=1&amp;frmespace=0&amp;frmcompetition=280639&amp;FrmDepartement=091" xr:uid="{77DF8258-A480-438D-B843-4951B19256F2}"/>
    <hyperlink ref="K111" r:id="rId541" display="https://bases.athle.fr/asp.net/liste.aspx?frmbase=resultats&amp;frmmode=1&amp;frmespace=0&amp;frmcompetition=280639&amp;FrmLigue=I-F" xr:uid="{CD6312A4-F484-4E1D-A6A4-5BB1E43490C8}"/>
    <hyperlink ref="M111" r:id="rId542" tooltip="Résultats pour la catégorie du participant" display="https://bases.athle.fr/asp.net/liste.aspx?frmbase=resultats&amp;frmmode=1&amp;frmespace=0&amp;frmcompetition=280639&amp;frmepreuve=FENSCH%20NORDIC%20TOUR%20/%20TCX&amp;frmcategorie=M2&amp;frmsexe=M" xr:uid="{E22D1B38-75B3-40F8-A2F6-7A5B9D59353D}"/>
    <hyperlink ref="E112" r:id="rId543" display="javascript:bddThrowAthlete('resultats', 5418712, 0)" xr:uid="{9D77C348-47B5-4AD4-BAB8-3D3B8D9AC281}"/>
    <hyperlink ref="G112" r:id="rId544" display="https://bases.athle.fr/asp.net/liste.aspx?frmbase=resultats&amp;frmmode=1&amp;pardisplay=1&amp;frmespace=0&amp;frmcompetition=280639&amp;frmclub=010010" xr:uid="{DEEA1815-19F1-4BE9-AF0A-853C861443CE}"/>
    <hyperlink ref="I112" r:id="rId545" display="https://bases.athle.fr/asp.net/liste.aspx?frmbase=resultats&amp;frmmode=1&amp;frmespace=0&amp;frmcompetition=280639&amp;FrmDepartement=010" xr:uid="{B136939B-96CB-4CB1-8092-1F6AE244BD40}"/>
    <hyperlink ref="K112" r:id="rId546" display="https://bases.athle.fr/asp.net/liste.aspx?frmbase=resultats&amp;frmmode=1&amp;frmespace=0&amp;frmcompetition=280639&amp;FrmLigue=G-E" xr:uid="{873DE92D-B616-4DC3-9CCC-E48DBBF9AA01}"/>
    <hyperlink ref="M112" r:id="rId547" tooltip="Résultats pour la catégorie du participant" display="https://bases.athle.fr/asp.net/liste.aspx?frmbase=resultats&amp;frmmode=1&amp;frmespace=0&amp;frmcompetition=280639&amp;frmepreuve=FENSCH%20NORDIC%20TOUR%20/%20TCX&amp;frmcategorie=M3&amp;frmsexe=M" xr:uid="{54CF9DDB-AC60-4D56-AEB5-0AD6F43737DC}"/>
    <hyperlink ref="E113" r:id="rId548" display="javascript:bddThrowAthlete('resultats', 25612694, 0)" xr:uid="{11CBA42C-6789-438C-ABE7-636DCDAE825B}"/>
    <hyperlink ref="G113" r:id="rId549" display="https://bases.athle.fr/asp.net/liste.aspx?frmbase=resultats&amp;frmmode=1&amp;pardisplay=1&amp;frmespace=0&amp;frmcompetition=280639&amp;frmclub=068044" xr:uid="{06312116-B528-4D92-97D3-C71DCB7101DD}"/>
    <hyperlink ref="I113" r:id="rId550" display="https://bases.athle.fr/asp.net/liste.aspx?frmbase=resultats&amp;frmmode=1&amp;frmespace=0&amp;frmcompetition=280639&amp;FrmDepartement=068" xr:uid="{46C9779F-8DD4-4D19-9193-E7BAD9913677}"/>
    <hyperlink ref="K113" r:id="rId551" display="https://bases.athle.fr/asp.net/liste.aspx?frmbase=resultats&amp;frmmode=1&amp;frmespace=0&amp;frmcompetition=280639&amp;FrmLigue=G-E" xr:uid="{65590863-50A5-484F-9BA5-1F626FB4F9B4}"/>
    <hyperlink ref="M113" r:id="rId552" tooltip="Résultats pour la catégorie du participant" display="https://bases.athle.fr/asp.net/liste.aspx?frmbase=resultats&amp;frmmode=1&amp;frmespace=0&amp;frmcompetition=280639&amp;frmepreuve=FENSCH%20NORDIC%20TOUR%20/%20TCX&amp;frmcategorie=CA&amp;frmsexe=M" xr:uid="{3459B603-FABD-4FF0-A63E-2F1E7CFCB44D}"/>
    <hyperlink ref="E114" r:id="rId553" display="javascript:bddThrowAthlete('resultats', 24077803, 0)" xr:uid="{4471150E-B818-4FDB-9113-2AE0B923AA66}"/>
    <hyperlink ref="G114" r:id="rId554" display="https://bases.athle.fr/asp.net/liste.aspx?frmbase=resultats&amp;frmmode=1&amp;pardisplay=1&amp;frmespace=0&amp;frmcompetition=280639&amp;frmclub=057052" xr:uid="{E67B5C18-CF7F-4A3E-9B6B-F756E27376AC}"/>
    <hyperlink ref="I114" r:id="rId555" display="https://bases.athle.fr/asp.net/liste.aspx?frmbase=resultats&amp;frmmode=1&amp;frmespace=0&amp;frmcompetition=280639&amp;FrmDepartement=057" xr:uid="{D9C76E1E-20A8-442E-998D-D0AAD5A1051F}"/>
    <hyperlink ref="K114" r:id="rId556" display="https://bases.athle.fr/asp.net/liste.aspx?frmbase=resultats&amp;frmmode=1&amp;frmespace=0&amp;frmcompetition=280639&amp;FrmLigue=G-E" xr:uid="{CEDF0025-6288-4E35-92B1-578B88AF60DF}"/>
    <hyperlink ref="M114" r:id="rId557" tooltip="Résultats pour la catégorie du participant" display="https://bases.athle.fr/asp.net/liste.aspx?frmbase=resultats&amp;frmmode=1&amp;frmespace=0&amp;frmcompetition=280639&amp;frmepreuve=FENSCH%20NORDIC%20TOUR%20/%20TCX&amp;frmcategorie=M4&amp;frmsexe=M" xr:uid="{45F76C7E-C684-4198-B6FF-ACEE9D4DE8D9}"/>
    <hyperlink ref="E115" r:id="rId558" display="javascript:bddThrowAthlete('resultats', 18438045, 0)" xr:uid="{4756706F-D8E0-4536-A636-6AFDCC2831EF}"/>
    <hyperlink ref="G115" r:id="rId559" display="https://bases.athle.fr/asp.net/liste.aspx?frmbase=resultats&amp;frmmode=1&amp;pardisplay=1&amp;frmespace=0&amp;frmcompetition=280639&amp;frmclub=091144" xr:uid="{925AA74C-AC01-4A76-A202-515147642D76}"/>
    <hyperlink ref="I115" r:id="rId560" display="https://bases.athle.fr/asp.net/liste.aspx?frmbase=resultats&amp;frmmode=1&amp;frmespace=0&amp;frmcompetition=280639&amp;FrmDepartement=091" xr:uid="{34233341-5AE8-4EF7-84CF-4D9EF03F6EA2}"/>
    <hyperlink ref="K115" r:id="rId561" display="https://bases.athle.fr/asp.net/liste.aspx?frmbase=resultats&amp;frmmode=1&amp;frmespace=0&amp;frmcompetition=280639&amp;FrmLigue=I-F" xr:uid="{A2A72F32-94AC-4249-BA36-884435C38D73}"/>
    <hyperlink ref="M115" r:id="rId562" tooltip="Résultats pour la catégorie du participant" display="https://bases.athle.fr/asp.net/liste.aspx?frmbase=resultats&amp;frmmode=1&amp;frmespace=0&amp;frmcompetition=280639&amp;frmepreuve=FENSCH%20NORDIC%20TOUR%20/%20TCX&amp;frmcategorie=SE&amp;frmsexe=M" xr:uid="{570D5E20-0288-4D8B-A3E4-CB373F90E942}"/>
    <hyperlink ref="E116" r:id="rId563" display="javascript:bddThrowAthlete('resultats', 88607, 0)" xr:uid="{328620CB-FD28-4B49-B626-6C6AED0C2A1A}"/>
    <hyperlink ref="G116" r:id="rId564" display="https://bases.athle.fr/asp.net/liste.aspx?frmbase=resultats&amp;frmmode=1&amp;pardisplay=1&amp;frmespace=0&amp;frmcompetition=280639&amp;frmclub=091144" xr:uid="{B78AAC5E-F3B2-44E1-A5C1-0B44FEC82FBF}"/>
    <hyperlink ref="I116" r:id="rId565" display="https://bases.athle.fr/asp.net/liste.aspx?frmbase=resultats&amp;frmmode=1&amp;frmespace=0&amp;frmcompetition=280639&amp;FrmDepartement=091" xr:uid="{4F9780E9-D59F-496D-960C-86F2C2E90B92}"/>
    <hyperlink ref="K116" r:id="rId566" display="https://bases.athle.fr/asp.net/liste.aspx?frmbase=resultats&amp;frmmode=1&amp;frmespace=0&amp;frmcompetition=280639&amp;FrmLigue=I-F" xr:uid="{2C7E5BC4-4E07-4553-BA40-6C8DA07DE6E3}"/>
    <hyperlink ref="M116" r:id="rId567" tooltip="Résultats pour la catégorie du participant" display="https://bases.athle.fr/asp.net/liste.aspx?frmbase=resultats&amp;frmmode=1&amp;frmespace=0&amp;frmcompetition=280639&amp;frmepreuve=FENSCH%20NORDIC%20TOUR%20/%20TCX&amp;frmcategorie=M3&amp;frmsexe=M" xr:uid="{8717E9B4-792A-413A-BB0D-4A4964B3EE2D}"/>
    <hyperlink ref="E117" r:id="rId568" display="javascript:bddThrowAthlete('resultats', 24280395, 0)" xr:uid="{499BE0AB-B8F6-466B-BF9F-D846AF0B1C0C}"/>
    <hyperlink ref="G117" r:id="rId569" display="https://bases.athle.fr/asp.net/liste.aspx?frmbase=resultats&amp;frmmode=1&amp;pardisplay=1&amp;frmespace=0&amp;frmcompetition=280639&amp;frmclub=068044" xr:uid="{A08088E9-6C2A-406A-B648-08BD7AFF6506}"/>
    <hyperlink ref="I117" r:id="rId570" display="https://bases.athle.fr/asp.net/liste.aspx?frmbase=resultats&amp;frmmode=1&amp;frmespace=0&amp;frmcompetition=280639&amp;FrmDepartement=068" xr:uid="{2EB18AF6-F06C-465B-818C-243DF6257AFF}"/>
    <hyperlink ref="K117" r:id="rId571" display="https://bases.athle.fr/asp.net/liste.aspx?frmbase=resultats&amp;frmmode=1&amp;frmespace=0&amp;frmcompetition=280639&amp;FrmLigue=G-E" xr:uid="{80EDE44D-449C-4DFD-9D11-D6079CEE96BF}"/>
    <hyperlink ref="M117" r:id="rId572" tooltip="Résultats pour la catégorie du participant" display="https://bases.athle.fr/asp.net/liste.aspx?frmbase=resultats&amp;frmmode=1&amp;frmespace=0&amp;frmcompetition=280639&amp;frmepreuve=FENSCH%20NORDIC%20TOUR%20/%20TCX&amp;frmcategorie=ES&amp;frmsexe=M" xr:uid="{79ED3DD4-C5D0-452D-9E04-D3EB787CD5C5}"/>
    <hyperlink ref="E118" r:id="rId573" display="javascript:bddThrowAthlete('resultats', 11467238, 0)" xr:uid="{DBFC4220-9A33-4A79-9D5B-BB856976284F}"/>
    <hyperlink ref="G118" r:id="rId574" display="https://bases.athle.fr/asp.net/liste.aspx?frmbase=resultats&amp;frmmode=1&amp;pardisplay=1&amp;frmespace=0&amp;frmcompetition=280639&amp;frmclub=095043" xr:uid="{025614A6-C2E1-4FF1-9190-3A807FD038FD}"/>
    <hyperlink ref="I118" r:id="rId575" display="https://bases.athle.fr/asp.net/liste.aspx?frmbase=resultats&amp;frmmode=1&amp;frmespace=0&amp;frmcompetition=280639&amp;FrmDepartement=095" xr:uid="{6E907E6F-4517-4D4C-870A-E6B9E9FBD1E4}"/>
    <hyperlink ref="K118" r:id="rId576" display="https://bases.athle.fr/asp.net/liste.aspx?frmbase=resultats&amp;frmmode=1&amp;frmespace=0&amp;frmcompetition=280639&amp;FrmLigue=I-F" xr:uid="{B7F5727F-03B7-49FC-B667-C82601730265}"/>
    <hyperlink ref="M118" r:id="rId577" tooltip="Résultats pour la catégorie du participant" display="https://bases.athle.fr/asp.net/liste.aspx?frmbase=resultats&amp;frmmode=1&amp;frmespace=0&amp;frmcompetition=280639&amp;frmepreuve=FENSCH%20NORDIC%20TOUR%20/%20TCX&amp;frmcategorie=M4&amp;frmsexe=M" xr:uid="{DB6BC805-757A-47E5-AC78-59024461201A}"/>
    <hyperlink ref="E119" r:id="rId578" display="javascript:bddThrowAthlete('resultats', 15150671, 0)" xr:uid="{22692B46-FAF6-4FB3-9954-2D5B06CA66CC}"/>
    <hyperlink ref="G119" r:id="rId579" display="https://bases.athle.fr/asp.net/liste.aspx?frmbase=resultats&amp;frmmode=1&amp;pardisplay=1&amp;frmespace=0&amp;frmcompetition=280639&amp;frmclub=010011" xr:uid="{CFB0690D-8AF7-49CC-B9D4-9EA71130C3E8}"/>
    <hyperlink ref="I119" r:id="rId580" display="https://bases.athle.fr/asp.net/liste.aspx?frmbase=resultats&amp;frmmode=1&amp;frmespace=0&amp;frmcompetition=280639&amp;FrmDepartement=010" xr:uid="{CC83A18D-D33F-409D-82C9-639E1FBEF3AF}"/>
    <hyperlink ref="K119" r:id="rId581" display="https://bases.athle.fr/asp.net/liste.aspx?frmbase=resultats&amp;frmmode=1&amp;frmespace=0&amp;frmcompetition=280639&amp;FrmLigue=G-E" xr:uid="{DE34D420-6EF4-4BCD-923C-3935429C41E5}"/>
    <hyperlink ref="M119" r:id="rId582" tooltip="Résultats pour la catégorie du participant" display="https://bases.athle.fr/asp.net/liste.aspx?frmbase=resultats&amp;frmmode=1&amp;frmespace=0&amp;frmcompetition=280639&amp;frmepreuve=FENSCH%20NORDIC%20TOUR%20/%20TCX&amp;frmcategorie=M4&amp;frmsexe=M" xr:uid="{B0E5FF58-DAFC-499A-965B-8B6CBB098C9E}"/>
    <hyperlink ref="E120" r:id="rId583" display="javascript:bddThrowAthlete('resultats', 23833009, 0)" xr:uid="{CA64A2F2-2E33-4D1B-94C9-4D76606B7A6A}"/>
    <hyperlink ref="G120" r:id="rId584" display="https://bases.athle.fr/asp.net/liste.aspx?frmbase=resultats&amp;frmmode=1&amp;pardisplay=1&amp;frmespace=0&amp;frmcompetition=280639&amp;frmclub=091135" xr:uid="{6F23DF6E-1CF1-4319-9B16-C66CA81CA02E}"/>
    <hyperlink ref="I120" r:id="rId585" display="https://bases.athle.fr/asp.net/liste.aspx?frmbase=resultats&amp;frmmode=1&amp;frmespace=0&amp;frmcompetition=280639&amp;FrmDepartement=091" xr:uid="{047ED4AC-AA9F-41C9-B317-7B24C463BB20}"/>
    <hyperlink ref="K120" r:id="rId586" display="https://bases.athle.fr/asp.net/liste.aspx?frmbase=resultats&amp;frmmode=1&amp;frmespace=0&amp;frmcompetition=280639&amp;FrmLigue=I-F" xr:uid="{F7B64556-8395-4ABF-B10F-B1258057F133}"/>
    <hyperlink ref="M120" r:id="rId587" tooltip="Résultats pour la catégorie du participant" display="https://bases.athle.fr/asp.net/liste.aspx?frmbase=resultats&amp;frmmode=1&amp;frmespace=0&amp;frmcompetition=280639&amp;frmepreuve=FENSCH%20NORDIC%20TOUR%20/%20TCX&amp;frmcategorie=M2&amp;frmsexe=M" xr:uid="{EA1F0F56-82F9-43BC-A084-12B4E868D52C}"/>
    <hyperlink ref="E121" r:id="rId588" display="javascript:bddThrowAthlete('resultats', 13307087, 0)" xr:uid="{9722D650-4EA2-4460-A968-0D859390027B}"/>
    <hyperlink ref="G121" r:id="rId589" display="https://bases.athle.fr/asp.net/liste.aspx?frmbase=resultats&amp;frmmode=1&amp;pardisplay=1&amp;frmespace=0&amp;frmcompetition=280639&amp;frmclub=068044" xr:uid="{4AA23FDB-FC48-4831-86E7-B1D29C060978}"/>
    <hyperlink ref="I121" r:id="rId590" display="https://bases.athle.fr/asp.net/liste.aspx?frmbase=resultats&amp;frmmode=1&amp;frmespace=0&amp;frmcompetition=280639&amp;FrmDepartement=068" xr:uid="{8B955423-BCE7-4DB1-9812-5E5C622D36E5}"/>
    <hyperlink ref="K121" r:id="rId591" display="https://bases.athle.fr/asp.net/liste.aspx?frmbase=resultats&amp;frmmode=1&amp;frmespace=0&amp;frmcompetition=280639&amp;FrmLigue=G-E" xr:uid="{11E94737-C918-4181-AD87-8431FA21D4FE}"/>
    <hyperlink ref="M121" r:id="rId592" tooltip="Résultats pour la catégorie du participant" display="https://bases.athle.fr/asp.net/liste.aspx?frmbase=resultats&amp;frmmode=1&amp;frmespace=0&amp;frmcompetition=280639&amp;frmepreuve=FENSCH%20NORDIC%20TOUR%20/%20TCX&amp;frmcategorie=M4&amp;frmsexe=M" xr:uid="{DE3201DA-3F6E-4166-8143-68E2B0A448C9}"/>
    <hyperlink ref="E122" r:id="rId593" display="javascript:bddThrowAthlete('resultats', 18947927, 0)" xr:uid="{AF5E3D86-A4B4-4E3E-A035-C578C33E112B}"/>
    <hyperlink ref="G122" r:id="rId594" display="https://bases.athle.fr/asp.net/liste.aspx?frmbase=resultats&amp;frmmode=1&amp;pardisplay=1&amp;frmespace=0&amp;frmcompetition=280639&amp;frmclub=068044" xr:uid="{2432CFBB-91CD-4F69-94B0-722CD2316B70}"/>
    <hyperlink ref="I122" r:id="rId595" display="https://bases.athle.fr/asp.net/liste.aspx?frmbase=resultats&amp;frmmode=1&amp;frmespace=0&amp;frmcompetition=280639&amp;FrmDepartement=068" xr:uid="{6250094C-86D4-4E1C-A26B-1A3C24BE09E2}"/>
    <hyperlink ref="K122" r:id="rId596" display="https://bases.athle.fr/asp.net/liste.aspx?frmbase=resultats&amp;frmmode=1&amp;frmespace=0&amp;frmcompetition=280639&amp;FrmLigue=G-E" xr:uid="{FE513156-0436-4179-B7C4-EAD8187F62EE}"/>
    <hyperlink ref="M122" r:id="rId597" tooltip="Résultats pour la catégorie du participant" display="https://bases.athle.fr/asp.net/liste.aspx?frmbase=resultats&amp;frmmode=1&amp;frmespace=0&amp;frmcompetition=280639&amp;frmepreuve=FENSCH%20NORDIC%20TOUR%20/%20TCX&amp;frmcategorie=M5&amp;frmsexe=M" xr:uid="{08DA3050-E815-4D4B-B690-4BC77B5CB6C1}"/>
    <hyperlink ref="E123" r:id="rId598" display="javascript:bddThrowAthlete('resultats', 22033619, 0)" xr:uid="{CC57B1B2-57E0-49AD-AAE2-BA9C4848AA2D}"/>
    <hyperlink ref="G123" r:id="rId599" display="https://bases.athle.fr/asp.net/liste.aspx?frmbase=resultats&amp;frmmode=1&amp;pardisplay=1&amp;frmespace=0&amp;frmcompetition=280639&amp;frmclub=068044" xr:uid="{E10C326E-F661-4E02-ABAF-1E8D8317079E}"/>
    <hyperlink ref="I123" r:id="rId600" display="https://bases.athle.fr/asp.net/liste.aspx?frmbase=resultats&amp;frmmode=1&amp;frmespace=0&amp;frmcompetition=280639&amp;FrmDepartement=068" xr:uid="{8687A42A-2BDB-4320-9858-3BD5FE71F27E}"/>
    <hyperlink ref="K123" r:id="rId601" display="https://bases.athle.fr/asp.net/liste.aspx?frmbase=resultats&amp;frmmode=1&amp;frmespace=0&amp;frmcompetition=280639&amp;FrmLigue=G-E" xr:uid="{AD00E6F9-B160-4079-80F0-1EC16245E6B3}"/>
    <hyperlink ref="M123" r:id="rId602" tooltip="Résultats pour la catégorie du participant" display="https://bases.athle.fr/asp.net/liste.aspx?frmbase=resultats&amp;frmmode=1&amp;frmespace=0&amp;frmcompetition=280639&amp;frmepreuve=FENSCH%20NORDIC%20TOUR%20/%20TCX&amp;frmcategorie=M5&amp;frmsexe=F" xr:uid="{860957E1-28A4-46EA-B3C4-BEF1F14CBFB4}"/>
    <hyperlink ref="E124" r:id="rId603" display="javascript:bddThrowAthlete('resultats', 18839611, 0)" xr:uid="{07DE31AE-791B-465A-923F-50D1A157E314}"/>
    <hyperlink ref="G124" r:id="rId604" display="https://bases.athle.fr/asp.net/liste.aspx?frmbase=resultats&amp;frmmode=1&amp;pardisplay=1&amp;frmespace=0&amp;frmcompetition=280639&amp;frmclub=068044" xr:uid="{0B901174-51F5-49B9-9179-C6933CD327F8}"/>
    <hyperlink ref="I124" r:id="rId605" display="https://bases.athle.fr/asp.net/liste.aspx?frmbase=resultats&amp;frmmode=1&amp;frmespace=0&amp;frmcompetition=280639&amp;FrmDepartement=068" xr:uid="{94B3C611-07EE-4D73-90E0-508CB26338C8}"/>
    <hyperlink ref="K124" r:id="rId606" display="https://bases.athle.fr/asp.net/liste.aspx?frmbase=resultats&amp;frmmode=1&amp;frmespace=0&amp;frmcompetition=280639&amp;FrmLigue=G-E" xr:uid="{8A3CCEDF-6F73-41AC-8981-BC493FCB7662}"/>
    <hyperlink ref="M124" r:id="rId607" tooltip="Résultats pour la catégorie du participant" display="https://bases.athle.fr/asp.net/liste.aspx?frmbase=resultats&amp;frmmode=1&amp;frmespace=0&amp;frmcompetition=280639&amp;frmepreuve=FENSCH%20NORDIC%20TOUR%20/%20TCX&amp;frmcategorie=M2&amp;frmsexe=M" xr:uid="{6DFB9C6C-0A43-4335-92EA-AD1FCC0C0D19}"/>
    <hyperlink ref="E125" r:id="rId608" display="javascript:bddThrowAthlete('resultats', 12617944, 0)" xr:uid="{8940CABE-384D-4729-8C1A-C284323DDD60}"/>
    <hyperlink ref="G125" r:id="rId609" display="https://bases.athle.fr/asp.net/liste.aspx?frmbase=resultats&amp;frmmode=1&amp;pardisplay=1&amp;frmespace=0&amp;frmcompetition=280639&amp;frmclub=010010" xr:uid="{A95EA0D9-0F2C-43B9-B486-0B75839B3418}"/>
    <hyperlink ref="I125" r:id="rId610" display="https://bases.athle.fr/asp.net/liste.aspx?frmbase=resultats&amp;frmmode=1&amp;frmespace=0&amp;frmcompetition=280639&amp;FrmDepartement=010" xr:uid="{CA85205C-2402-42C1-85EE-2052D4775EE7}"/>
    <hyperlink ref="K125" r:id="rId611" display="https://bases.athle.fr/asp.net/liste.aspx?frmbase=resultats&amp;frmmode=1&amp;frmespace=0&amp;frmcompetition=280639&amp;FrmLigue=G-E" xr:uid="{0FE17556-6D5D-4C14-8477-D77D21590AF9}"/>
    <hyperlink ref="M125" r:id="rId612" tooltip="Résultats pour la catégorie du participant" display="https://bases.athle.fr/asp.net/liste.aspx?frmbase=resultats&amp;frmmode=1&amp;frmespace=0&amp;frmcompetition=280639&amp;frmepreuve=FENSCH%20NORDIC%20TOUR%20/%20TCX&amp;frmcategorie=M2&amp;frmsexe=F" xr:uid="{36E1D0D6-D21A-4784-AA4D-8D9616C3451E}"/>
    <hyperlink ref="E126" r:id="rId613" display="javascript:bddThrowAthlete('resultats', 21291710, 0)" xr:uid="{D6ABD6EB-25AC-478F-9AB8-100A8931A45B}"/>
    <hyperlink ref="G126" r:id="rId614" display="https://bases.athle.fr/asp.net/liste.aspx?frmbase=resultats&amp;frmmode=1&amp;pardisplay=1&amp;frmespace=0&amp;frmcompetition=280639&amp;frmclub=091144" xr:uid="{09AD08D2-39C2-430E-8F62-D8030D9E9B88}"/>
    <hyperlink ref="I126" r:id="rId615" display="https://bases.athle.fr/asp.net/liste.aspx?frmbase=resultats&amp;frmmode=1&amp;frmespace=0&amp;frmcompetition=280639&amp;FrmDepartement=091" xr:uid="{7DF5090E-5373-4D94-BC24-84F13C22E77E}"/>
    <hyperlink ref="K126" r:id="rId616" display="https://bases.athle.fr/asp.net/liste.aspx?frmbase=resultats&amp;frmmode=1&amp;frmespace=0&amp;frmcompetition=280639&amp;FrmLigue=I-F" xr:uid="{2F3461F9-2FAF-4408-9DF6-76696189085D}"/>
    <hyperlink ref="M126" r:id="rId617" tooltip="Résultats pour la catégorie du participant" display="https://bases.athle.fr/asp.net/liste.aspx?frmbase=resultats&amp;frmmode=1&amp;frmespace=0&amp;frmcompetition=280639&amp;frmepreuve=FENSCH%20NORDIC%20TOUR%20/%20TCX&amp;frmcategorie=M1&amp;frmsexe=F" xr:uid="{53692EEA-FFA1-4170-87B5-0DA9D0D5A57A}"/>
    <hyperlink ref="E127" r:id="rId618" display="javascript:bddThrowAthlete('resultats', 14535161, 0)" xr:uid="{1CEB0A8C-2A8E-4B68-8DF6-F559215EA2A6}"/>
    <hyperlink ref="G127" r:id="rId619" display="https://bases.athle.fr/asp.net/liste.aspx?frmbase=resultats&amp;frmmode=1&amp;pardisplay=1&amp;frmespace=0&amp;frmcompetition=280639&amp;frmclub=068044" xr:uid="{DB02D534-2D85-4F00-BB03-43276E1687E0}"/>
    <hyperlink ref="I127" r:id="rId620" display="https://bases.athle.fr/asp.net/liste.aspx?frmbase=resultats&amp;frmmode=1&amp;frmespace=0&amp;frmcompetition=280639&amp;FrmDepartement=068" xr:uid="{938B35DE-22E2-4ECD-99C6-57304B1171D7}"/>
    <hyperlink ref="K127" r:id="rId621" display="https://bases.athle.fr/asp.net/liste.aspx?frmbase=resultats&amp;frmmode=1&amp;frmespace=0&amp;frmcompetition=280639&amp;FrmLigue=G-E" xr:uid="{BC05B32D-0036-4383-B1B7-A74E8C563542}"/>
    <hyperlink ref="M127" r:id="rId622" tooltip="Résultats pour la catégorie du participant" display="https://bases.athle.fr/asp.net/liste.aspx?frmbase=resultats&amp;frmmode=1&amp;frmespace=0&amp;frmcompetition=280639&amp;frmepreuve=FENSCH%20NORDIC%20TOUR%20/%20TCX&amp;frmcategorie=M4&amp;frmsexe=M" xr:uid="{93961359-99EA-46F6-9266-DBB988E93B0C}"/>
    <hyperlink ref="E128" r:id="rId623" display="javascript:bddThrowAthlete('resultats', 3134211, 0)" xr:uid="{198D07E0-6D61-4C44-A9AC-D21E173E1422}"/>
    <hyperlink ref="G128" r:id="rId624" display="https://bases.athle.fr/asp.net/liste.aspx?frmbase=resultats&amp;frmmode=1&amp;pardisplay=1&amp;frmespace=0&amp;frmcompetition=280639&amp;frmclub=077143" xr:uid="{16638E3C-3C9C-4068-8E7A-27B51A034059}"/>
    <hyperlink ref="I128" r:id="rId625" display="https://bases.athle.fr/asp.net/liste.aspx?frmbase=resultats&amp;frmmode=1&amp;frmespace=0&amp;frmcompetition=280639&amp;FrmDepartement=077" xr:uid="{3A33BE04-FC53-447D-A75E-2A5D8DA7FF1F}"/>
    <hyperlink ref="K128" r:id="rId626" display="https://bases.athle.fr/asp.net/liste.aspx?frmbase=resultats&amp;frmmode=1&amp;frmespace=0&amp;frmcompetition=280639&amp;FrmLigue=I-F" xr:uid="{6916F0B4-2F8B-497D-ACB0-D7A53B74B100}"/>
    <hyperlink ref="M128" r:id="rId627" tooltip="Résultats pour la catégorie du participant" display="https://bases.athle.fr/asp.net/liste.aspx?frmbase=resultats&amp;frmmode=1&amp;frmespace=0&amp;frmcompetition=280639&amp;frmepreuve=FENSCH%20NORDIC%20TOUR%20/%20TCX&amp;frmcategorie=M2&amp;frmsexe=M" xr:uid="{253161B6-F3DF-43A1-920C-F0108DA26D19}"/>
    <hyperlink ref="E129" r:id="rId628" display="javascript:bddThrowAthlete('resultats', 23093207, 0)" xr:uid="{8D981D43-0632-4830-95B7-E4786A805610}"/>
    <hyperlink ref="G129" r:id="rId629" display="https://bases.athle.fr/asp.net/liste.aspx?frmbase=resultats&amp;frmmode=1&amp;pardisplay=1&amp;frmespace=0&amp;frmcompetition=280639&amp;frmclub=091144" xr:uid="{482BBDE9-3038-460E-AB36-EC787C8C6B9E}"/>
    <hyperlink ref="I129" r:id="rId630" display="https://bases.athle.fr/asp.net/liste.aspx?frmbase=resultats&amp;frmmode=1&amp;frmespace=0&amp;frmcompetition=280639&amp;FrmDepartement=091" xr:uid="{31071825-7FEE-416D-B7BB-3CDC2E9994E7}"/>
    <hyperlink ref="K129" r:id="rId631" display="https://bases.athle.fr/asp.net/liste.aspx?frmbase=resultats&amp;frmmode=1&amp;frmespace=0&amp;frmcompetition=280639&amp;FrmLigue=I-F" xr:uid="{B3B788F0-1531-43C6-A819-50E21F0168CC}"/>
    <hyperlink ref="M129" r:id="rId632" tooltip="Résultats pour la catégorie du participant" display="https://bases.athle.fr/asp.net/liste.aspx?frmbase=resultats&amp;frmmode=1&amp;frmespace=0&amp;frmcompetition=280639&amp;frmepreuve=FENSCH%20NORDIC%20TOUR%20/%20TCX&amp;frmcategorie=M4&amp;frmsexe=F" xr:uid="{8AB952E9-FAB4-4D80-82A9-07B520F8FA9E}"/>
    <hyperlink ref="E130" r:id="rId633" display="javascript:bddThrowAthlete('resultats', 19058713, 0)" xr:uid="{EA2085D9-3CE2-4EAE-99B8-724270AD5D36}"/>
    <hyperlink ref="G130" r:id="rId634" display="https://bases.athle.fr/asp.net/liste.aspx?frmbase=resultats&amp;frmmode=1&amp;pardisplay=1&amp;frmespace=0&amp;frmcompetition=280639&amp;frmclub=091135" xr:uid="{13F2FA61-5F84-46EA-881A-9BA3F499B4A3}"/>
    <hyperlink ref="I130" r:id="rId635" display="https://bases.athle.fr/asp.net/liste.aspx?frmbase=resultats&amp;frmmode=1&amp;frmespace=0&amp;frmcompetition=280639&amp;FrmDepartement=091" xr:uid="{8DF9A266-88E5-45A3-8946-AFF7814FAF8D}"/>
    <hyperlink ref="K130" r:id="rId636" display="https://bases.athle.fr/asp.net/liste.aspx?frmbase=resultats&amp;frmmode=1&amp;frmespace=0&amp;frmcompetition=280639&amp;FrmLigue=I-F" xr:uid="{491B6E72-AB08-46C6-9FA0-0E3D632988A2}"/>
    <hyperlink ref="M130" r:id="rId637" tooltip="Résultats pour la catégorie du participant" display="https://bases.athle.fr/asp.net/liste.aspx?frmbase=resultats&amp;frmmode=1&amp;frmespace=0&amp;frmcompetition=280639&amp;frmepreuve=FENSCH%20NORDIC%20TOUR%20/%20TCX&amp;frmcategorie=M5&amp;frmsexe=M" xr:uid="{04B80DBD-DEA7-4FA8-A715-5DB3BE2D44BC}"/>
    <hyperlink ref="E131" r:id="rId638" display="javascript:bddThrowAthlete('resultats', 25123048, 0)" xr:uid="{AB78FB2C-ADCF-4A46-A952-D4BD7B2246F8}"/>
    <hyperlink ref="G131" r:id="rId639" display="https://bases.athle.fr/asp.net/liste.aspx?frmbase=resultats&amp;frmmode=1&amp;pardisplay=1&amp;frmespace=0&amp;frmcompetition=280639&amp;frmclub=057027" xr:uid="{9CDCEEC0-2CF1-4E64-9101-346261BD37CB}"/>
    <hyperlink ref="I131" r:id="rId640" display="https://bases.athle.fr/asp.net/liste.aspx?frmbase=resultats&amp;frmmode=1&amp;frmespace=0&amp;frmcompetition=280639&amp;FrmDepartement=057" xr:uid="{D4B64E72-EA89-4DFF-81D0-32974DA0587C}"/>
    <hyperlink ref="K131" r:id="rId641" display="https://bases.athle.fr/asp.net/liste.aspx?frmbase=resultats&amp;frmmode=1&amp;frmespace=0&amp;frmcompetition=280639&amp;FrmLigue=G-E" xr:uid="{FD15D5D2-9B38-45F4-BAC9-0F6520DF4414}"/>
    <hyperlink ref="M131" r:id="rId642" tooltip="Résultats pour la catégorie du participant" display="https://bases.athle.fr/asp.net/liste.aspx?frmbase=resultats&amp;frmmode=1&amp;frmespace=0&amp;frmcompetition=280639&amp;frmepreuve=FENSCH%20NORDIC%20TOUR%20/%20TCX&amp;frmcategorie=M3&amp;frmsexe=M" xr:uid="{2BDA3ADE-787E-4BDC-AB65-FB6EBFAD8CA8}"/>
    <hyperlink ref="E132" r:id="rId643" display="javascript:bddThrowAthlete('resultats', 25239950, 0)" xr:uid="{EC81F286-2155-4731-817D-61783086883D}"/>
    <hyperlink ref="G132" r:id="rId644" display="https://bases.athle.fr/asp.net/liste.aspx?frmbase=resultats&amp;frmmode=1&amp;pardisplay=1&amp;frmespace=0&amp;frmcompetition=280639&amp;frmclub=068044" xr:uid="{9DCCFB04-1AE8-41A6-8A20-4A7709A995CF}"/>
    <hyperlink ref="I132" r:id="rId645" display="https://bases.athle.fr/asp.net/liste.aspx?frmbase=resultats&amp;frmmode=1&amp;frmespace=0&amp;frmcompetition=280639&amp;FrmDepartement=068" xr:uid="{E02A395C-8659-4081-8E9F-9B3197EAC585}"/>
    <hyperlink ref="K132" r:id="rId646" display="https://bases.athle.fr/asp.net/liste.aspx?frmbase=resultats&amp;frmmode=1&amp;frmespace=0&amp;frmcompetition=280639&amp;FrmLigue=G-E" xr:uid="{DF31FA92-3A00-4F5C-BCD4-1F76D560FA61}"/>
    <hyperlink ref="M132" r:id="rId647" tooltip="Résultats pour la catégorie du participant" display="https://bases.athle.fr/asp.net/liste.aspx?frmbase=resultats&amp;frmmode=1&amp;frmespace=0&amp;frmcompetition=280639&amp;frmepreuve=FENSCH%20NORDIC%20TOUR%20/%20TCX&amp;frmcategorie=M3&amp;frmsexe=F" xr:uid="{3B7B2B37-F4A2-413F-9CDA-02ABE7EE899B}"/>
    <hyperlink ref="E133" r:id="rId648" display="javascript:bddThrowAthlete('resultats', 291989, 0)" xr:uid="{E5E583E2-2C6D-432F-9E93-8220667C1BA4}"/>
    <hyperlink ref="G133" r:id="rId649" display="https://bases.athle.fr/asp.net/liste.aspx?frmbase=resultats&amp;frmmode=1&amp;pardisplay=1&amp;frmespace=0&amp;frmcompetition=280639&amp;frmclub=052020" xr:uid="{C026BEC5-146D-4BCF-B6B4-F7A72D112BA5}"/>
    <hyperlink ref="I133" r:id="rId650" display="https://bases.athle.fr/asp.net/liste.aspx?frmbase=resultats&amp;frmmode=1&amp;frmespace=0&amp;frmcompetition=280639&amp;FrmDepartement=052" xr:uid="{6CB4E221-2EE2-4D78-BB4B-68D2659647D8}"/>
    <hyperlink ref="K133" r:id="rId651" display="https://bases.athle.fr/asp.net/liste.aspx?frmbase=resultats&amp;frmmode=1&amp;frmespace=0&amp;frmcompetition=280639&amp;FrmLigue=G-E" xr:uid="{82B726EC-A000-40C8-A63B-93D2E66D73F2}"/>
    <hyperlink ref="M133" r:id="rId652" tooltip="Résultats pour la catégorie du participant" display="https://bases.athle.fr/asp.net/liste.aspx?frmbase=resultats&amp;frmmode=1&amp;frmespace=0&amp;frmcompetition=280639&amp;frmepreuve=FENSCH%20NORDIC%20TOUR%20/%20TCX&amp;frmcategorie=M3&amp;frmsexe=M" xr:uid="{4332FFE6-E07A-4959-AF80-DD2E8FBBC0F8}"/>
    <hyperlink ref="E134" r:id="rId653" display="javascript:bddThrowAthlete('resultats', 23995873, 0)" xr:uid="{1257E483-363E-47AA-8CAC-84A2553BEA58}"/>
    <hyperlink ref="G134" r:id="rId654" display="https://bases.athle.fr/asp.net/liste.aspx?frmbase=resultats&amp;frmmode=1&amp;pardisplay=1&amp;frmespace=0&amp;frmcompetition=280639&amp;frmclub=095043" xr:uid="{A6AE2CA3-2E08-43BF-91D1-5A7CAE489C20}"/>
    <hyperlink ref="I134" r:id="rId655" display="https://bases.athle.fr/asp.net/liste.aspx?frmbase=resultats&amp;frmmode=1&amp;frmespace=0&amp;frmcompetition=280639&amp;FrmDepartement=095" xr:uid="{9294D977-2FA0-40C6-B034-32F17BFB39C5}"/>
    <hyperlink ref="K134" r:id="rId656" display="https://bases.athle.fr/asp.net/liste.aspx?frmbase=resultats&amp;frmmode=1&amp;frmespace=0&amp;frmcompetition=280639&amp;FrmLigue=I-F" xr:uid="{DAC6CE7F-F844-4AF0-86D3-918BDAD9828C}"/>
    <hyperlink ref="M134" r:id="rId657" tooltip="Résultats pour la catégorie du participant" display="https://bases.athle.fr/asp.net/liste.aspx?frmbase=resultats&amp;frmmode=1&amp;frmespace=0&amp;frmcompetition=280639&amp;frmepreuve=FENSCH%20NORDIC%20TOUR%20/%20TCX&amp;frmcategorie=M5&amp;frmsexe=M" xr:uid="{F654262A-70AA-4A0E-8AE5-A26B754A2280}"/>
    <hyperlink ref="E135" r:id="rId658" display="javascript:bddThrowAthlete('resultats', 20671807, 0)" xr:uid="{DF700B21-6A6C-40F6-85F6-28C52EAA3D61}"/>
    <hyperlink ref="G135" r:id="rId659" display="https://bases.athle.fr/asp.net/liste.aspx?frmbase=resultats&amp;frmmode=1&amp;pardisplay=1&amp;frmespace=0&amp;frmcompetition=280639&amp;frmclub=091135" xr:uid="{CEFE7D36-1226-4725-B2BC-3EF6E01FFE42}"/>
    <hyperlink ref="I135" r:id="rId660" display="https://bases.athle.fr/asp.net/liste.aspx?frmbase=resultats&amp;frmmode=1&amp;frmespace=0&amp;frmcompetition=280639&amp;FrmDepartement=091" xr:uid="{C6E847D3-2E63-42C8-88E5-553A58733C4B}"/>
    <hyperlink ref="K135" r:id="rId661" display="https://bases.athle.fr/asp.net/liste.aspx?frmbase=resultats&amp;frmmode=1&amp;frmespace=0&amp;frmcompetition=280639&amp;FrmLigue=I-F" xr:uid="{DEEECEB4-81A1-41FE-BBFF-3596606100AF}"/>
    <hyperlink ref="M135" r:id="rId662" tooltip="Résultats pour la catégorie du participant" display="https://bases.athle.fr/asp.net/liste.aspx?frmbase=resultats&amp;frmmode=1&amp;frmespace=0&amp;frmcompetition=280639&amp;frmepreuve=FENSCH%20NORDIC%20TOUR%20/%20TCX&amp;frmcategorie=M2&amp;frmsexe=M" xr:uid="{45F12B85-5BBF-47A6-8A95-D552856163C6}"/>
    <hyperlink ref="E136" r:id="rId663" display="javascript:bddThrowAthlete('resultats', 13260886, 0)" xr:uid="{297EA2F4-5505-4F93-A525-050D59EB6E39}"/>
    <hyperlink ref="G136" r:id="rId664" display="https://bases.athle.fr/asp.net/liste.aspx?frmbase=resultats&amp;frmmode=1&amp;pardisplay=1&amp;frmespace=0&amp;frmcompetition=280639&amp;frmclub=091135" xr:uid="{B69E11D9-515D-4684-BF37-86D97426B8E8}"/>
    <hyperlink ref="I136" r:id="rId665" display="https://bases.athle.fr/asp.net/liste.aspx?frmbase=resultats&amp;frmmode=1&amp;frmespace=0&amp;frmcompetition=280639&amp;FrmDepartement=091" xr:uid="{AD3000FA-AD44-49E7-9B10-F7D4832821FB}"/>
    <hyperlink ref="K136" r:id="rId666" display="https://bases.athle.fr/asp.net/liste.aspx?frmbase=resultats&amp;frmmode=1&amp;frmespace=0&amp;frmcompetition=280639&amp;FrmLigue=I-F" xr:uid="{41F4F4C7-1612-47D4-996C-9C76B0B6E4EB}"/>
    <hyperlink ref="M136" r:id="rId667" tooltip="Résultats pour la catégorie du participant" display="https://bases.athle.fr/asp.net/liste.aspx?frmbase=resultats&amp;frmmode=1&amp;frmespace=0&amp;frmcompetition=280639&amp;frmepreuve=FENSCH%20NORDIC%20TOUR%20/%20TCX&amp;frmcategorie=M4&amp;frmsexe=M" xr:uid="{2DE4995C-5FBF-4E92-93FA-E7FCBAAA2797}"/>
    <hyperlink ref="E137" r:id="rId668" display="javascript:bddThrowAthlete('resultats', 2952360, 0)" xr:uid="{2C922580-8D3D-4EA4-913E-1C69A00C419F}"/>
    <hyperlink ref="G137" r:id="rId669" display="https://bases.athle.fr/asp.net/liste.aspx?frmbase=resultats&amp;frmmode=1&amp;pardisplay=1&amp;frmespace=0&amp;frmcompetition=280639&amp;frmclub=077143" xr:uid="{C4B355D0-B481-4DA8-8A71-DC25987295E5}"/>
    <hyperlink ref="I137" r:id="rId670" display="https://bases.athle.fr/asp.net/liste.aspx?frmbase=resultats&amp;frmmode=1&amp;frmespace=0&amp;frmcompetition=280639&amp;FrmDepartement=077" xr:uid="{62DE7CA3-1C3E-48F5-B3B4-A7E06FE1D740}"/>
    <hyperlink ref="K137" r:id="rId671" display="https://bases.athle.fr/asp.net/liste.aspx?frmbase=resultats&amp;frmmode=1&amp;frmespace=0&amp;frmcompetition=280639&amp;FrmLigue=I-F" xr:uid="{EB7865E5-03E0-4C9E-AD09-4CBEB9435C88}"/>
    <hyperlink ref="M137" r:id="rId672" tooltip="Résultats pour la catégorie du participant" display="https://bases.athle.fr/asp.net/liste.aspx?frmbase=resultats&amp;frmmode=1&amp;frmespace=0&amp;frmcompetition=280639&amp;frmepreuve=FENSCH%20NORDIC%20TOUR%20/%20TCX&amp;frmcategorie=M4&amp;frmsexe=M" xr:uid="{1D47DBA0-7FEE-4482-A990-37AD9AA9F889}"/>
    <hyperlink ref="E138" r:id="rId673" display="javascript:bddThrowAthlete('resultats', 24830805, 0)" xr:uid="{6B463AD4-834D-4A04-B313-D686E15C7A03}"/>
    <hyperlink ref="G138" r:id="rId674" display="https://bases.athle.fr/asp.net/liste.aspx?frmbase=resultats&amp;frmmode=1&amp;pardisplay=1&amp;frmespace=0&amp;frmcompetition=280639&amp;frmclub=068044" xr:uid="{0B1E1E7D-3743-47E5-AB4B-1B22FEC5D302}"/>
    <hyperlink ref="I138" r:id="rId675" display="https://bases.athle.fr/asp.net/liste.aspx?frmbase=resultats&amp;frmmode=1&amp;frmespace=0&amp;frmcompetition=280639&amp;FrmDepartement=068" xr:uid="{BEDD575C-4A51-48B5-962C-538C323271EC}"/>
    <hyperlink ref="K138" r:id="rId676" display="https://bases.athle.fr/asp.net/liste.aspx?frmbase=resultats&amp;frmmode=1&amp;frmespace=0&amp;frmcompetition=280639&amp;FrmLigue=G-E" xr:uid="{E9D2C9BD-FDD6-423A-9D51-A4F689306337}"/>
    <hyperlink ref="M138" r:id="rId677" tooltip="Résultats pour la catégorie du participant" display="https://bases.athle.fr/asp.net/liste.aspx?frmbase=resultats&amp;frmmode=1&amp;frmespace=0&amp;frmcompetition=280639&amp;frmepreuve=FENSCH%20NORDIC%20TOUR%20/%20TCX&amp;frmcategorie=M6&amp;frmsexe=M" xr:uid="{80FF9E8D-C67A-4084-B288-6192894DBB5D}"/>
    <hyperlink ref="E139" r:id="rId678" display="javascript:bddThrowAthlete('resultats', 23057027, 0)" xr:uid="{9F1FAFCF-3614-477D-9F91-1A51E63976AA}"/>
    <hyperlink ref="G139" r:id="rId679" display="https://bases.athle.fr/asp.net/liste.aspx?frmbase=resultats&amp;frmmode=1&amp;pardisplay=1&amp;frmespace=0&amp;frmcompetition=280639&amp;frmclub=091128" xr:uid="{FEC728E4-1255-4B86-B210-AD1998BE30C3}"/>
    <hyperlink ref="I139" r:id="rId680" display="https://bases.athle.fr/asp.net/liste.aspx?frmbase=resultats&amp;frmmode=1&amp;frmespace=0&amp;frmcompetition=280639&amp;FrmDepartement=091" xr:uid="{C67588FC-43B3-47BF-B67B-5FD9F39BDAD6}"/>
    <hyperlink ref="K139" r:id="rId681" display="https://bases.athle.fr/asp.net/liste.aspx?frmbase=resultats&amp;frmmode=1&amp;frmespace=0&amp;frmcompetition=280639&amp;FrmLigue=I-F" xr:uid="{CF978596-58F9-417D-94C9-FCDFBB742000}"/>
    <hyperlink ref="M139" r:id="rId682" tooltip="Résultats pour la catégorie du participant" display="https://bases.athle.fr/asp.net/liste.aspx?frmbase=resultats&amp;frmmode=1&amp;frmespace=0&amp;frmcompetition=280639&amp;frmepreuve=FENSCH%20NORDIC%20TOUR%20/%20TCX&amp;frmcategorie=M4&amp;frmsexe=M" xr:uid="{75C6B826-7383-4EEA-9CD8-E7A195C1DC8A}"/>
    <hyperlink ref="E140" r:id="rId683" display="javascript:bddThrowAthlete('resultats', 1376544, 0)" xr:uid="{82A01509-C11F-4D8D-853C-D88F1975B4CC}"/>
    <hyperlink ref="G140" r:id="rId684" display="https://bases.athle.fr/asp.net/liste.aspx?frmbase=resultats&amp;frmmode=1&amp;pardisplay=1&amp;frmespace=0&amp;frmcompetition=280639&amp;frmclub=091135" xr:uid="{CF168DF0-D3A6-4E0D-A421-79F3828BA1F9}"/>
    <hyperlink ref="I140" r:id="rId685" display="https://bases.athle.fr/asp.net/liste.aspx?frmbase=resultats&amp;frmmode=1&amp;frmespace=0&amp;frmcompetition=280639&amp;FrmDepartement=091" xr:uid="{DC2D002E-C76B-47BB-B55D-ED6C0DC10F59}"/>
    <hyperlink ref="K140" r:id="rId686" display="https://bases.athle.fr/asp.net/liste.aspx?frmbase=resultats&amp;frmmode=1&amp;frmespace=0&amp;frmcompetition=280639&amp;FrmLigue=I-F" xr:uid="{A6B09988-615A-49E9-B8E8-4BEE5C44289E}"/>
    <hyperlink ref="M140" r:id="rId687" tooltip="Résultats pour la catégorie du participant" display="https://bases.athle.fr/asp.net/liste.aspx?frmbase=resultats&amp;frmmode=1&amp;frmespace=0&amp;frmcompetition=280639&amp;frmepreuve=FENSCH%20NORDIC%20TOUR%20/%20TCX&amp;frmcategorie=M6&amp;frmsexe=M" xr:uid="{28DDD5FA-7C73-43CF-9F8C-C6E0E269ACC4}"/>
    <hyperlink ref="E141" r:id="rId688" display="javascript:bddThrowAthlete('resultats', 9281661, 0)" xr:uid="{FE75641A-74C9-4ED2-B85A-1F58A97688A8}"/>
    <hyperlink ref="G141" r:id="rId689" display="https://bases.athle.fr/asp.net/liste.aspx?frmbase=resultats&amp;frmmode=1&amp;pardisplay=1&amp;frmespace=0&amp;frmcompetition=280639&amp;frmclub=052020" xr:uid="{F426B909-8A96-4F78-B78C-75E8D04EFBAE}"/>
    <hyperlink ref="I141" r:id="rId690" display="https://bases.athle.fr/asp.net/liste.aspx?frmbase=resultats&amp;frmmode=1&amp;frmespace=0&amp;frmcompetition=280639&amp;FrmDepartement=052" xr:uid="{5A9D70FA-02F6-4928-A817-E85CF88B45A0}"/>
    <hyperlink ref="K141" r:id="rId691" display="https://bases.athle.fr/asp.net/liste.aspx?frmbase=resultats&amp;frmmode=1&amp;frmespace=0&amp;frmcompetition=280639&amp;FrmLigue=G-E" xr:uid="{3D9FDD84-A27D-4863-B23C-DCAF32CB279C}"/>
    <hyperlink ref="M141" r:id="rId692" tooltip="Résultats pour la catégorie du participant" display="https://bases.athle.fr/asp.net/liste.aspx?frmbase=resultats&amp;frmmode=1&amp;frmespace=0&amp;frmcompetition=280639&amp;frmepreuve=FENSCH%20NORDIC%20TOUR%20/%20TCX&amp;frmcategorie=M7&amp;frmsexe=M" xr:uid="{E98CB7A6-39BA-48F5-878B-5E69BB9BF672}"/>
    <hyperlink ref="E142" r:id="rId693" display="javascript:bddThrowAthlete('resultats', 26644181, 0)" xr:uid="{83F01F88-0A43-49F3-B65D-0A86BBC4FB6E}"/>
    <hyperlink ref="G142" r:id="rId694" display="https://bases.athle.fr/asp.net/liste.aspx?frmbase=resultats&amp;frmmode=1&amp;pardisplay=1&amp;frmespace=0&amp;frmcompetition=280639&amp;frmclub=054052" xr:uid="{4AD5AAF1-35C0-42BB-AA1B-AA6704114924}"/>
    <hyperlink ref="I142" r:id="rId695" display="https://bases.athle.fr/asp.net/liste.aspx?frmbase=resultats&amp;frmmode=1&amp;frmespace=0&amp;frmcompetition=280639&amp;FrmDepartement=054" xr:uid="{56CA9799-E6D2-4949-8222-1C7E5AD32432}"/>
    <hyperlink ref="K142" r:id="rId696" display="https://bases.athle.fr/asp.net/liste.aspx?frmbase=resultats&amp;frmmode=1&amp;frmespace=0&amp;frmcompetition=280639&amp;FrmLigue=G-E" xr:uid="{9F6A6A88-516A-4D49-A356-260A1F7EA219}"/>
    <hyperlink ref="M142" r:id="rId697" tooltip="Résultats pour la catégorie du participant" display="https://bases.athle.fr/asp.net/liste.aspx?frmbase=resultats&amp;frmmode=1&amp;frmespace=0&amp;frmcompetition=280639&amp;frmepreuve=FENSCH%20NORDIC%20TOUR%20/%20TCX&amp;frmcategorie=M2&amp;frmsexe=F" xr:uid="{77382031-C1CB-4B5A-848B-9DD6867C9FDA}"/>
    <hyperlink ref="E143" r:id="rId698" display="javascript:bddThrowAthlete('resultats', 7935718, 0)" xr:uid="{C7A12C2C-669E-4AB0-BD6A-D299A001D26E}"/>
    <hyperlink ref="G143" r:id="rId699" display="https://bases.athle.fr/asp.net/liste.aspx?frmbase=resultats&amp;frmmode=1&amp;pardisplay=1&amp;frmespace=0&amp;frmcompetition=280639&amp;frmclub=010010" xr:uid="{211C95DE-43DE-403A-91F6-6664C015E39F}"/>
    <hyperlink ref="I143" r:id="rId700" display="https://bases.athle.fr/asp.net/liste.aspx?frmbase=resultats&amp;frmmode=1&amp;frmespace=0&amp;frmcompetition=280639&amp;FrmDepartement=010" xr:uid="{883A9AB9-C085-4DE9-8A60-54296A0A1DC7}"/>
    <hyperlink ref="K143" r:id="rId701" display="https://bases.athle.fr/asp.net/liste.aspx?frmbase=resultats&amp;frmmode=1&amp;frmespace=0&amp;frmcompetition=280639&amp;FrmLigue=G-E" xr:uid="{892402A9-F408-4C55-A577-F4A3A9E44B8B}"/>
    <hyperlink ref="M143" r:id="rId702" tooltip="Résultats pour la catégorie du participant" display="https://bases.athle.fr/asp.net/liste.aspx?frmbase=resultats&amp;frmmode=1&amp;frmespace=0&amp;frmcompetition=280639&amp;frmepreuve=FENSCH%20NORDIC%20TOUR%20/%20TCX&amp;frmcategorie=M6&amp;frmsexe=M" xr:uid="{9733FE80-57DC-4B69-BA7D-2C7099F4BA6B}"/>
    <hyperlink ref="E144" r:id="rId703" display="javascript:bddThrowAthlete('resultats', 28854835, 0)" xr:uid="{0DF08D40-4BC1-4761-8B25-83FF1E275402}"/>
    <hyperlink ref="G144" r:id="rId704" display="https://bases.athle.fr/asp.net/liste.aspx?frmbase=resultats&amp;frmmode=1&amp;pardisplay=1&amp;frmespace=0&amp;frmcompetition=280639&amp;frmclub=077143" xr:uid="{1BA682A7-7044-4680-8874-C9328DA8071F}"/>
    <hyperlink ref="I144" r:id="rId705" display="https://bases.athle.fr/asp.net/liste.aspx?frmbase=resultats&amp;frmmode=1&amp;frmespace=0&amp;frmcompetition=280639&amp;FrmDepartement=077" xr:uid="{04DF8CA5-3F9C-4A2E-B947-4291A207E912}"/>
    <hyperlink ref="K144" r:id="rId706" display="https://bases.athle.fr/asp.net/liste.aspx?frmbase=resultats&amp;frmmode=1&amp;frmespace=0&amp;frmcompetition=280639&amp;FrmLigue=I-F" xr:uid="{76AE3331-53AA-4C47-BFA4-A815DB544098}"/>
    <hyperlink ref="M144" r:id="rId707" tooltip="Résultats pour la catégorie du participant" display="https://bases.athle.fr/asp.net/liste.aspx?frmbase=resultats&amp;frmmode=1&amp;frmespace=0&amp;frmcompetition=280639&amp;frmepreuve=FENSCH%20NORDIC%20TOUR%20/%20TCX&amp;frmcategorie=M6&amp;frmsexe=M" xr:uid="{690D1647-010E-4DEB-9160-60BEF16BD280}"/>
    <hyperlink ref="E145" r:id="rId708" display="javascript:bddThrowAthlete('resultats', 25018676, 0)" xr:uid="{D3E84EB2-4218-4504-8B1B-744C1F7B1001}"/>
    <hyperlink ref="G145" r:id="rId709" display="https://bases.athle.fr/asp.net/liste.aspx?frmbase=resultats&amp;frmmode=1&amp;pardisplay=1&amp;frmespace=0&amp;frmcompetition=280639&amp;frmclub=021008" xr:uid="{384AFE90-2FC9-486C-979E-5AA1E87DBBC0}"/>
    <hyperlink ref="I145" r:id="rId710" display="https://bases.athle.fr/asp.net/liste.aspx?frmbase=resultats&amp;frmmode=1&amp;frmespace=0&amp;frmcompetition=280639&amp;FrmDepartement=021" xr:uid="{29768C2D-7335-488C-B661-6B8F46FF7927}"/>
    <hyperlink ref="K145" r:id="rId711" display="https://bases.athle.fr/asp.net/liste.aspx?frmbase=resultats&amp;frmmode=1&amp;frmespace=0&amp;frmcompetition=280639&amp;FrmLigue=BFC" xr:uid="{B2DF5EE5-3014-4FEB-8CA6-60F4BC582C46}"/>
    <hyperlink ref="M145" r:id="rId712" tooltip="Résultats pour la catégorie du participant" display="https://bases.athle.fr/asp.net/liste.aspx?frmbase=resultats&amp;frmmode=1&amp;frmespace=0&amp;frmcompetition=280639&amp;frmepreuve=FENSCH%20NORDIC%20TOUR%20/%20TCX&amp;frmcategorie=M5&amp;frmsexe=M" xr:uid="{700879E6-A715-4D56-8DBD-4324BB3238B1}"/>
    <hyperlink ref="E146" r:id="rId713" display="javascript:bddThrowAthlete('resultats', 29495712, 0)" xr:uid="{A8B116A2-70A9-4290-92AD-0295775B5DD7}"/>
    <hyperlink ref="G146" r:id="rId714" display="https://bases.athle.fr/asp.net/liste.aspx?frmbase=resultats&amp;frmmode=1&amp;pardisplay=1&amp;frmespace=0&amp;frmcompetition=280639&amp;frmclub=095043" xr:uid="{36DBC0F7-ABB6-4877-AB2B-2B59A581C465}"/>
    <hyperlink ref="I146" r:id="rId715" display="https://bases.athle.fr/asp.net/liste.aspx?frmbase=resultats&amp;frmmode=1&amp;frmespace=0&amp;frmcompetition=280639&amp;FrmDepartement=095" xr:uid="{04516806-EC5B-4733-B2A4-54B6394585C5}"/>
    <hyperlink ref="K146" r:id="rId716" display="https://bases.athle.fr/asp.net/liste.aspx?frmbase=resultats&amp;frmmode=1&amp;frmespace=0&amp;frmcompetition=280639&amp;FrmLigue=I-F" xr:uid="{A53FB887-0799-4B69-87FD-59760A9171D6}"/>
    <hyperlink ref="M146" r:id="rId717" tooltip="Résultats pour la catégorie du participant" display="https://bases.athle.fr/asp.net/liste.aspx?frmbase=resultats&amp;frmmode=1&amp;frmespace=0&amp;frmcompetition=280639&amp;frmepreuve=FENSCH%20NORDIC%20TOUR%20/%20TCX&amp;frmcategorie=M2&amp;frmsexe=M" xr:uid="{857111FD-B187-49E4-AB8B-E3C998B609E5}"/>
    <hyperlink ref="E147" r:id="rId718" display="javascript:bddThrowAthlete('resultats', 25133905, 0)" xr:uid="{239410A1-DD2E-4BD0-966C-4B16588AB87B}"/>
    <hyperlink ref="G147" r:id="rId719" display="https://bases.athle.fr/asp.net/liste.aspx?frmbase=resultats&amp;frmmode=1&amp;pardisplay=1&amp;frmespace=0&amp;frmcompetition=280639&amp;frmclub=095043" xr:uid="{FEB90F12-ACF7-45F0-AB0C-4258CDBF0455}"/>
    <hyperlink ref="I147" r:id="rId720" display="https://bases.athle.fr/asp.net/liste.aspx?frmbase=resultats&amp;frmmode=1&amp;frmespace=0&amp;frmcompetition=280639&amp;FrmDepartement=095" xr:uid="{8F55A35B-5A7F-444B-9A0F-2301AAC54523}"/>
    <hyperlink ref="K147" r:id="rId721" display="https://bases.athle.fr/asp.net/liste.aspx?frmbase=resultats&amp;frmmode=1&amp;frmespace=0&amp;frmcompetition=280639&amp;FrmLigue=I-F" xr:uid="{130250C4-5CEF-4BDF-88A2-8FE2B00F6E28}"/>
    <hyperlink ref="M147" r:id="rId722" tooltip="Résultats pour la catégorie du participant" display="https://bases.athle.fr/asp.net/liste.aspx?frmbase=resultats&amp;frmmode=1&amp;frmespace=0&amp;frmcompetition=280639&amp;frmepreuve=FENSCH%20NORDIC%20TOUR%20/%20TCX&amp;frmcategorie=M2&amp;frmsexe=F" xr:uid="{8D9C85CB-FC98-4EE8-9AD5-0EAECEE900AC}"/>
    <hyperlink ref="E148" r:id="rId723" display="javascript:bddThrowAthlete('resultats', 21895683, 0)" xr:uid="{D054AC61-A98A-4162-95D2-3E661D5796DB}"/>
    <hyperlink ref="G148" r:id="rId724" display="https://bases.athle.fr/asp.net/liste.aspx?frmbase=resultats&amp;frmmode=1&amp;pardisplay=1&amp;frmespace=0&amp;frmcompetition=280639&amp;frmclub=068044" xr:uid="{FD72DE81-C224-4F7F-A420-ABBF48CF210C}"/>
    <hyperlink ref="I148" r:id="rId725" display="https://bases.athle.fr/asp.net/liste.aspx?frmbase=resultats&amp;frmmode=1&amp;frmespace=0&amp;frmcompetition=280639&amp;FrmDepartement=068" xr:uid="{4DFA71CF-7531-45B1-9E06-B4E32659A4B3}"/>
    <hyperlink ref="K148" r:id="rId726" display="https://bases.athle.fr/asp.net/liste.aspx?frmbase=resultats&amp;frmmode=1&amp;frmespace=0&amp;frmcompetition=280639&amp;FrmLigue=G-E" xr:uid="{848F351D-D712-4007-8E82-1FBF34E58CD4}"/>
    <hyperlink ref="M148" r:id="rId727" tooltip="Résultats pour la catégorie du participant" display="https://bases.athle.fr/asp.net/liste.aspx?frmbase=resultats&amp;frmmode=1&amp;frmespace=0&amp;frmcompetition=280639&amp;frmepreuve=FENSCH%20NORDIC%20TOUR%20/%20TCX&amp;frmcategorie=M2&amp;frmsexe=F" xr:uid="{2B57F88A-7222-4F86-B0E7-ED0E7E87FBBB}"/>
    <hyperlink ref="E149" r:id="rId728" display="javascript:bddThrowAthlete('resultats', 25239949, 0)" xr:uid="{BB366D4D-5957-47DF-BFA7-86C87652596E}"/>
    <hyperlink ref="G149" r:id="rId729" display="https://bases.athle.fr/asp.net/liste.aspx?frmbase=resultats&amp;frmmode=1&amp;pardisplay=1&amp;frmespace=0&amp;frmcompetition=280639&amp;frmclub=054052" xr:uid="{BD8325F2-BED3-4ADA-ADC0-3337FA611729}"/>
    <hyperlink ref="I149" r:id="rId730" display="https://bases.athle.fr/asp.net/liste.aspx?frmbase=resultats&amp;frmmode=1&amp;frmespace=0&amp;frmcompetition=280639&amp;FrmDepartement=054" xr:uid="{7BD1DFA9-CFBF-4201-8838-80DF02E12901}"/>
    <hyperlink ref="K149" r:id="rId731" display="https://bases.athle.fr/asp.net/liste.aspx?frmbase=resultats&amp;frmmode=1&amp;frmespace=0&amp;frmcompetition=280639&amp;FrmLigue=G-E" xr:uid="{8C2E37F5-60A6-47B5-82B9-DF64256C33C5}"/>
    <hyperlink ref="M149" r:id="rId732" tooltip="Résultats pour la catégorie du participant" display="https://bases.athle.fr/asp.net/liste.aspx?frmbase=resultats&amp;frmmode=1&amp;frmespace=0&amp;frmcompetition=280639&amp;frmepreuve=FENSCH%20NORDIC%20TOUR%20/%20TCX&amp;frmcategorie=M6&amp;frmsexe=M" xr:uid="{E8928129-8AE9-4F32-A64D-663D09408B7F}"/>
    <hyperlink ref="E150" r:id="rId733" display="javascript:bddThrowAthlete('resultats', 68338, 0)" xr:uid="{25EA8691-0A49-4549-B8D0-E46F9CE2644B}"/>
    <hyperlink ref="G150" r:id="rId734" display="https://bases.athle.fr/asp.net/liste.aspx?frmbase=resultats&amp;frmmode=1&amp;pardisplay=1&amp;frmespace=0&amp;frmcompetition=280639&amp;frmclub=077143" xr:uid="{8B5CF3CF-14D8-446E-B56F-F528242D4F80}"/>
    <hyperlink ref="I150" r:id="rId735" display="https://bases.athle.fr/asp.net/liste.aspx?frmbase=resultats&amp;frmmode=1&amp;frmespace=0&amp;frmcompetition=280639&amp;FrmDepartement=077" xr:uid="{BCA26FFA-688E-4C77-8691-30BA0CD1B56B}"/>
    <hyperlink ref="K150" r:id="rId736" display="https://bases.athle.fr/asp.net/liste.aspx?frmbase=resultats&amp;frmmode=1&amp;frmespace=0&amp;frmcompetition=280639&amp;FrmLigue=I-F" xr:uid="{07014C41-3C33-4D63-83CD-1E9B2736AE55}"/>
    <hyperlink ref="M150" r:id="rId737" tooltip="Résultats pour la catégorie du participant" display="https://bases.athle.fr/asp.net/liste.aspx?frmbase=resultats&amp;frmmode=1&amp;frmespace=0&amp;frmcompetition=280639&amp;frmepreuve=FENSCH%20NORDIC%20TOUR%20/%20TCX&amp;frmcategorie=M0&amp;frmsexe=F" xr:uid="{F846D031-6AA4-46A9-BF16-6DD546EBFB41}"/>
    <hyperlink ref="E151" r:id="rId738" display="javascript:bddThrowAthlete('resultats', 11431781, 0)" xr:uid="{FEA345E7-97B2-4DE2-8FE6-21674429DF75}"/>
    <hyperlink ref="G151" r:id="rId739" display="https://bases.athle.fr/asp.net/liste.aspx?frmbase=resultats&amp;frmmode=1&amp;pardisplay=1&amp;frmespace=0&amp;frmcompetition=280639&amp;frmclub=054076" xr:uid="{BDA9C2EB-2169-4CE2-AFB1-1DFA28A634BA}"/>
    <hyperlink ref="I151" r:id="rId740" display="https://bases.athle.fr/asp.net/liste.aspx?frmbase=resultats&amp;frmmode=1&amp;frmespace=0&amp;frmcompetition=280639&amp;FrmDepartement=054" xr:uid="{CE9F130F-6C7E-489F-A98E-012F22686C2F}"/>
    <hyperlink ref="K151" r:id="rId741" display="https://bases.athle.fr/asp.net/liste.aspx?frmbase=resultats&amp;frmmode=1&amp;frmespace=0&amp;frmcompetition=280639&amp;FrmLigue=G-E" xr:uid="{319E52A1-5097-4D4D-BED8-405A50550AEF}"/>
    <hyperlink ref="M151" r:id="rId742" tooltip="Résultats pour la catégorie du participant" display="https://bases.athle.fr/asp.net/liste.aspx?frmbase=resultats&amp;frmmode=1&amp;frmespace=0&amp;frmcompetition=280639&amp;frmepreuve=FENSCH%20NORDIC%20TOUR%20/%20TCX&amp;frmcategorie=M6&amp;frmsexe=M" xr:uid="{CF54449F-5D70-41A4-B3B9-089726DBDE37}"/>
    <hyperlink ref="E152" r:id="rId743" display="javascript:bddThrowAthlete('resultats', 23995876, 0)" xr:uid="{9DB34C75-3C05-4FE4-A2DE-9B0BDDFC238D}"/>
    <hyperlink ref="G152" r:id="rId744" display="https://bases.athle.fr/asp.net/liste.aspx?frmbase=resultats&amp;frmmode=1&amp;pardisplay=1&amp;frmespace=0&amp;frmcompetition=280639&amp;frmclub=095043" xr:uid="{84BF02C1-8F76-4015-AC0B-44B1AF6B7ED7}"/>
    <hyperlink ref="I152" r:id="rId745" display="https://bases.athle.fr/asp.net/liste.aspx?frmbase=resultats&amp;frmmode=1&amp;frmespace=0&amp;frmcompetition=280639&amp;FrmDepartement=095" xr:uid="{0ACDCCC5-BE3C-47DC-8FC3-5C68CB61CA27}"/>
    <hyperlink ref="K152" r:id="rId746" display="https://bases.athle.fr/asp.net/liste.aspx?frmbase=resultats&amp;frmmode=1&amp;frmespace=0&amp;frmcompetition=280639&amp;FrmLigue=I-F" xr:uid="{37CA7AB9-E411-4431-AF18-1F44867CC6CA}"/>
    <hyperlink ref="M152" r:id="rId747" tooltip="Résultats pour la catégorie du participant" display="https://bases.athle.fr/asp.net/liste.aspx?frmbase=resultats&amp;frmmode=1&amp;frmespace=0&amp;frmcompetition=280639&amp;frmepreuve=FENSCH%20NORDIC%20TOUR%20/%20TCX&amp;frmcategorie=M5&amp;frmsexe=M" xr:uid="{DBBFFB7A-64CD-4582-B0AB-EA3A0AA14E58}"/>
    <hyperlink ref="E153" r:id="rId748" display="javascript:bddThrowAthlete('resultats', 22843807, 0)" xr:uid="{D274C2E9-7E73-4D1D-AE61-33B27CD7CA38}"/>
    <hyperlink ref="G153" r:id="rId749" display="https://bases.athle.fr/asp.net/liste.aspx?frmbase=resultats&amp;frmmode=1&amp;pardisplay=1&amp;frmespace=0&amp;frmcompetition=280639&amp;frmclub=077143" xr:uid="{F5D41DF3-6CE2-40D0-A744-6E5CCD31D108}"/>
    <hyperlink ref="I153" r:id="rId750" display="https://bases.athle.fr/asp.net/liste.aspx?frmbase=resultats&amp;frmmode=1&amp;frmespace=0&amp;frmcompetition=280639&amp;FrmDepartement=077" xr:uid="{B658C517-1178-4B9A-9CAE-1B8DFD08079F}"/>
    <hyperlink ref="K153" r:id="rId751" display="https://bases.athle.fr/asp.net/liste.aspx?frmbase=resultats&amp;frmmode=1&amp;frmespace=0&amp;frmcompetition=280639&amp;FrmLigue=I-F" xr:uid="{6116054D-120E-4F30-9EA6-BE25948FC037}"/>
    <hyperlink ref="M153" r:id="rId752" tooltip="Résultats pour la catégorie du participant" display="https://bases.athle.fr/asp.net/liste.aspx?frmbase=resultats&amp;frmmode=1&amp;frmespace=0&amp;frmcompetition=280639&amp;frmepreuve=FENSCH%20NORDIC%20TOUR%20/%20TCX&amp;frmcategorie=M2&amp;frmsexe=F" xr:uid="{5CE782F3-3BBA-4BA1-AA1A-5ABDE07503AD}"/>
    <hyperlink ref="E154" r:id="rId753" display="javascript:bddThrowAthlete('resultats', 22458445, 0)" xr:uid="{E33AA3F0-6D16-4DCD-9EA8-9E025F7C7929}"/>
    <hyperlink ref="G154" r:id="rId754" display="https://bases.athle.fr/asp.net/liste.aspx?frmbase=resultats&amp;frmmode=1&amp;pardisplay=1&amp;frmespace=0&amp;frmcompetition=280639&amp;frmclub=077143" xr:uid="{0136DC6A-1E7D-4888-BF24-77956A99A703}"/>
    <hyperlink ref="I154" r:id="rId755" display="https://bases.athle.fr/asp.net/liste.aspx?frmbase=resultats&amp;frmmode=1&amp;frmespace=0&amp;frmcompetition=280639&amp;FrmDepartement=077" xr:uid="{8D907C04-1C8C-4E38-988A-A950D8706C2D}"/>
    <hyperlink ref="K154" r:id="rId756" display="https://bases.athle.fr/asp.net/liste.aspx?frmbase=resultats&amp;frmmode=1&amp;frmespace=0&amp;frmcompetition=280639&amp;FrmLigue=I-F" xr:uid="{3272933C-90FB-4CD3-8F31-BBD67293EE28}"/>
    <hyperlink ref="M154" r:id="rId757" tooltip="Résultats pour la catégorie du participant" display="https://bases.athle.fr/asp.net/liste.aspx?frmbase=resultats&amp;frmmode=1&amp;frmespace=0&amp;frmcompetition=280639&amp;frmepreuve=FENSCH%20NORDIC%20TOUR%20/%20TCX&amp;frmcategorie=M6&amp;frmsexe=M" xr:uid="{07F057FC-EDEF-4023-A065-A4F775C7CEBF}"/>
    <hyperlink ref="E155" r:id="rId758" display="javascript:bddThrowAthlete('resultats', 29265426, 0)" xr:uid="{B78A0910-11D1-4F8C-9816-73712EF5F138}"/>
    <hyperlink ref="G155" r:id="rId759" display="https://bases.athle.fr/asp.net/liste.aspx?frmbase=resultats&amp;frmmode=1&amp;pardisplay=1&amp;frmespace=0&amp;frmcompetition=280639&amp;frmclub=054052" xr:uid="{98C4F28F-7931-479E-86B7-12FFF983E88E}"/>
    <hyperlink ref="I155" r:id="rId760" display="https://bases.athle.fr/asp.net/liste.aspx?frmbase=resultats&amp;frmmode=1&amp;frmespace=0&amp;frmcompetition=280639&amp;FrmDepartement=054" xr:uid="{B928AC9F-08A0-4A5E-862D-C870984106FC}"/>
    <hyperlink ref="K155" r:id="rId761" display="https://bases.athle.fr/asp.net/liste.aspx?frmbase=resultats&amp;frmmode=1&amp;frmespace=0&amp;frmcompetition=280639&amp;FrmLigue=G-E" xr:uid="{30757B93-FB5C-45E9-B7E2-F75F084B12C6}"/>
    <hyperlink ref="M155" r:id="rId762" tooltip="Résultats pour la catégorie du participant" display="https://bases.athle.fr/asp.net/liste.aspx?frmbase=resultats&amp;frmmode=1&amp;frmespace=0&amp;frmcompetition=280639&amp;frmepreuve=FENSCH%20NORDIC%20TOUR%20/%20TCX&amp;frmcategorie=M5&amp;frmsexe=M" xr:uid="{EB22C2A3-76F7-4453-8E49-A082B0483404}"/>
    <hyperlink ref="E156" r:id="rId763" display="javascript:bddThrowAthlete('resultats', 7243711, 0)" xr:uid="{9D6FD269-2E44-4231-9F2E-DA2281DFFF72}"/>
    <hyperlink ref="G156" r:id="rId764" display="https://bases.athle.fr/asp.net/liste.aspx?frmbase=resultats&amp;frmmode=1&amp;pardisplay=1&amp;frmespace=0&amp;frmcompetition=280639&amp;frmclub=057027" xr:uid="{983E3B2A-D409-4AFB-A05C-1BA1F5252A61}"/>
    <hyperlink ref="I156" r:id="rId765" display="https://bases.athle.fr/asp.net/liste.aspx?frmbase=resultats&amp;frmmode=1&amp;frmespace=0&amp;frmcompetition=280639&amp;FrmDepartement=057" xr:uid="{B7A4AAFC-EA00-4FC0-A4A6-C81CCE73B9BB}"/>
    <hyperlink ref="K156" r:id="rId766" display="https://bases.athle.fr/asp.net/liste.aspx?frmbase=resultats&amp;frmmode=1&amp;frmespace=0&amp;frmcompetition=280639&amp;FrmLigue=G-E" xr:uid="{0D6F9FD1-B461-4A35-8B5A-93710D6C7871}"/>
    <hyperlink ref="M156" r:id="rId767" tooltip="Résultats pour la catégorie du participant" display="https://bases.athle.fr/asp.net/liste.aspx?frmbase=resultats&amp;frmmode=1&amp;frmespace=0&amp;frmcompetition=280639&amp;frmepreuve=FENSCH%20NORDIC%20TOUR%20/%20TCX&amp;frmcategorie=M6&amp;frmsexe=M" xr:uid="{801F183E-6A13-4A8D-9189-EEC78D5A9313}"/>
    <hyperlink ref="E157" r:id="rId768" display="javascript:bddThrowAthlete('resultats', 10414063, 0)" xr:uid="{615DB14C-ADF9-4300-BADD-799D5FEAC18C}"/>
    <hyperlink ref="G157" r:id="rId769" display="https://bases.athle.fr/asp.net/liste.aspx?frmbase=resultats&amp;frmmode=1&amp;pardisplay=1&amp;frmespace=0&amp;frmcompetition=280639&amp;frmclub=010010" xr:uid="{D22294B3-FEE0-4B75-8F15-5707D8FC3812}"/>
    <hyperlink ref="I157" r:id="rId770" display="https://bases.athle.fr/asp.net/liste.aspx?frmbase=resultats&amp;frmmode=1&amp;frmespace=0&amp;frmcompetition=280639&amp;FrmDepartement=010" xr:uid="{9877040A-9F58-44C0-A9D4-E9303DC3D526}"/>
    <hyperlink ref="K157" r:id="rId771" display="https://bases.athle.fr/asp.net/liste.aspx?frmbase=resultats&amp;frmmode=1&amp;frmespace=0&amp;frmcompetition=280639&amp;FrmLigue=G-E" xr:uid="{263BF870-D88D-43A0-A7B2-5C1BBB2FDCCC}"/>
    <hyperlink ref="M157" r:id="rId772" tooltip="Résultats pour la catégorie du participant" display="https://bases.athle.fr/asp.net/liste.aspx?frmbase=resultats&amp;frmmode=1&amp;frmespace=0&amp;frmcompetition=280639&amp;frmepreuve=FENSCH%20NORDIC%20TOUR%20/%20TCX&amp;frmcategorie=M4&amp;frmsexe=F" xr:uid="{05EBC22A-680F-48FF-B405-92AC3C0AD056}"/>
    <hyperlink ref="E158" r:id="rId773" display="javascript:bddThrowAthlete('resultats', 21413375, 0)" xr:uid="{14BF7D51-FF85-41D5-A7A2-BE2892CE724E}"/>
    <hyperlink ref="G158" r:id="rId774" display="https://bases.athle.fr/asp.net/liste.aspx?frmbase=resultats&amp;frmmode=1&amp;pardisplay=1&amp;frmespace=0&amp;frmcompetition=280639&amp;frmclub=095043" xr:uid="{D202C69F-9199-4CC5-B020-3C6F538998C2}"/>
    <hyperlink ref="I158" r:id="rId775" display="https://bases.athle.fr/asp.net/liste.aspx?frmbase=resultats&amp;frmmode=1&amp;frmespace=0&amp;frmcompetition=280639&amp;FrmDepartement=095" xr:uid="{183C2FD0-1F1A-497E-AB2C-EB3EEC933673}"/>
    <hyperlink ref="K158" r:id="rId776" display="https://bases.athle.fr/asp.net/liste.aspx?frmbase=resultats&amp;frmmode=1&amp;frmespace=0&amp;frmcompetition=280639&amp;FrmLigue=I-F" xr:uid="{A3CC7D34-19B4-47B4-AD24-C3E3334D7A15}"/>
    <hyperlink ref="M158" r:id="rId777" tooltip="Résultats pour la catégorie du participant" display="https://bases.athle.fr/asp.net/liste.aspx?frmbase=resultats&amp;frmmode=1&amp;frmespace=0&amp;frmcompetition=280639&amp;frmepreuve=FENSCH%20NORDIC%20TOUR%20/%20TCX&amp;frmcategorie=M5&amp;frmsexe=F" xr:uid="{8095E1E3-76D8-4C46-ABE9-18495AA05934}"/>
    <hyperlink ref="E159" r:id="rId778" display="javascript:bddThrowAthlete('resultats', 3480345, 0)" xr:uid="{FD4FB516-1629-405C-AB5F-0ECB95ED7ECA}"/>
    <hyperlink ref="G159" r:id="rId779" display="https://bases.athle.fr/asp.net/liste.aspx?frmbase=resultats&amp;frmmode=1&amp;pardisplay=1&amp;frmespace=0&amp;frmcompetition=280639&amp;frmclub=039013" xr:uid="{5662C211-93FE-406B-BE62-487520C284A9}"/>
    <hyperlink ref="I159" r:id="rId780" display="https://bases.athle.fr/asp.net/liste.aspx?frmbase=resultats&amp;frmmode=1&amp;frmespace=0&amp;frmcompetition=280639&amp;FrmDepartement=039" xr:uid="{B113AAA9-1076-4BB3-AB6F-0592DD3ED7E5}"/>
    <hyperlink ref="K159" r:id="rId781" display="https://bases.athle.fr/asp.net/liste.aspx?frmbase=resultats&amp;frmmode=1&amp;frmespace=0&amp;frmcompetition=280639&amp;FrmLigue=BFC" xr:uid="{4A0F8E05-7015-4E3D-B990-FBAF9C6FEDCD}"/>
    <hyperlink ref="M159" r:id="rId782" tooltip="Résultats pour la catégorie du participant" display="https://bases.athle.fr/asp.net/liste.aspx?frmbase=resultats&amp;frmmode=1&amp;frmespace=0&amp;frmcompetition=280639&amp;frmepreuve=FENSCH%20NORDIC%20TOUR%20/%20TCX&amp;frmcategorie=M5&amp;frmsexe=M" xr:uid="{CC301543-4DB2-4AE2-B1C6-FF6DD537B789}"/>
    <hyperlink ref="E160" r:id="rId783" display="javascript:bddThrowAthlete('resultats', 15831082, 0)" xr:uid="{2A85DA1E-1DDF-40C2-8321-2C14DEE6408A}"/>
    <hyperlink ref="G160" r:id="rId784" display="https://bases.athle.fr/asp.net/liste.aspx?frmbase=resultats&amp;frmmode=1&amp;pardisplay=1&amp;frmespace=0&amp;frmcompetition=280639&amp;frmclub=010010" xr:uid="{0130BB46-3F8C-4D83-9DF9-BD9ADB493549}"/>
    <hyperlink ref="I160" r:id="rId785" display="https://bases.athle.fr/asp.net/liste.aspx?frmbase=resultats&amp;frmmode=1&amp;frmespace=0&amp;frmcompetition=280639&amp;FrmDepartement=010" xr:uid="{93EC8DE2-3038-4C54-B66A-9DBEEA735E71}"/>
    <hyperlink ref="K160" r:id="rId786" display="https://bases.athle.fr/asp.net/liste.aspx?frmbase=resultats&amp;frmmode=1&amp;frmespace=0&amp;frmcompetition=280639&amp;FrmLigue=G-E" xr:uid="{9F7C5B08-AE83-479C-9573-90D1FCFF916B}"/>
    <hyperlink ref="M160" r:id="rId787" tooltip="Résultats pour la catégorie du participant" display="https://bases.athle.fr/asp.net/liste.aspx?frmbase=resultats&amp;frmmode=1&amp;frmespace=0&amp;frmcompetition=280639&amp;frmepreuve=FENSCH%20NORDIC%20TOUR%20/%20TCX&amp;frmcategorie=M6&amp;frmsexe=F" xr:uid="{6F769155-C12A-4793-9779-988CC18F03C8}"/>
    <hyperlink ref="E161" r:id="rId788" display="javascript:bddThrowAthlete('resultats', 23560476, 0)" xr:uid="{36732D70-96E3-418A-9662-1085F8D84415}"/>
    <hyperlink ref="G161" r:id="rId789" display="https://bases.athle.fr/asp.net/liste.aspx?frmbase=resultats&amp;frmmode=1&amp;pardisplay=1&amp;frmespace=0&amp;frmcompetition=280639&amp;frmclub=091135" xr:uid="{9AA455EC-1807-4693-B3E5-C47A97287BAE}"/>
    <hyperlink ref="I161" r:id="rId790" display="https://bases.athle.fr/asp.net/liste.aspx?frmbase=resultats&amp;frmmode=1&amp;frmespace=0&amp;frmcompetition=280639&amp;FrmDepartement=091" xr:uid="{B636D786-4450-42BA-8CF1-D340DDC7DC68}"/>
    <hyperlink ref="K161" r:id="rId791" display="https://bases.athle.fr/asp.net/liste.aspx?frmbase=resultats&amp;frmmode=1&amp;frmespace=0&amp;frmcompetition=280639&amp;FrmLigue=I-F" xr:uid="{87FE0EC5-FB0D-457A-BC81-5208502420A4}"/>
    <hyperlink ref="M161" r:id="rId792" tooltip="Résultats pour la catégorie du participant" display="https://bases.athle.fr/asp.net/liste.aspx?frmbase=resultats&amp;frmmode=1&amp;frmespace=0&amp;frmcompetition=280639&amp;frmepreuve=FENSCH%20NORDIC%20TOUR%20/%20TCX&amp;frmcategorie=M5&amp;frmsexe=F" xr:uid="{28108EDB-4537-40D5-AA46-1F5751F8E89C}"/>
    <hyperlink ref="E162" r:id="rId793" display="javascript:bddThrowAthlete('resultats', 23995865, 0)" xr:uid="{0150F901-0A81-484A-A321-3B876E8BC959}"/>
    <hyperlink ref="G162" r:id="rId794" display="https://bases.athle.fr/asp.net/liste.aspx?frmbase=resultats&amp;frmmode=1&amp;pardisplay=1&amp;frmespace=0&amp;frmcompetition=280639&amp;frmclub=091135" xr:uid="{58EEA301-4D2A-44A1-8F44-AFF2A21509EC}"/>
    <hyperlink ref="I162" r:id="rId795" display="https://bases.athle.fr/asp.net/liste.aspx?frmbase=resultats&amp;frmmode=1&amp;frmespace=0&amp;frmcompetition=280639&amp;FrmDepartement=091" xr:uid="{B1AEED1D-3521-4379-A7A6-A584068E5FA1}"/>
    <hyperlink ref="K162" r:id="rId796" display="https://bases.athle.fr/asp.net/liste.aspx?frmbase=resultats&amp;frmmode=1&amp;frmespace=0&amp;frmcompetition=280639&amp;FrmLigue=I-F" xr:uid="{51E3FFD5-6C76-4B78-A46D-C9907FADA0E6}"/>
    <hyperlink ref="M162" r:id="rId797" tooltip="Résultats pour la catégorie du participant" display="https://bases.athle.fr/asp.net/liste.aspx?frmbase=resultats&amp;frmmode=1&amp;frmespace=0&amp;frmcompetition=280639&amp;frmepreuve=FENSCH%20NORDIC%20TOUR%20/%20TCX&amp;frmcategorie=M4&amp;frmsexe=F" xr:uid="{105595AF-F9A5-402A-B616-5F51302A9346}"/>
    <hyperlink ref="E163" r:id="rId798" display="javascript:bddThrowAthlete('resultats', 1176429, 0)" xr:uid="{24EEF7AF-096E-41BA-96E5-8AAFB53D0D9E}"/>
    <hyperlink ref="G163" r:id="rId799" display="https://bases.athle.fr/asp.net/liste.aspx?frmbase=resultats&amp;frmmode=1&amp;pardisplay=1&amp;frmespace=0&amp;frmcompetition=280639&amp;frmclub=010011" xr:uid="{3444547C-BC16-4BC4-8269-65EBE9F3FD56}"/>
    <hyperlink ref="I163" r:id="rId800" display="https://bases.athle.fr/asp.net/liste.aspx?frmbase=resultats&amp;frmmode=1&amp;frmespace=0&amp;frmcompetition=280639&amp;FrmDepartement=010" xr:uid="{5AFD7478-C568-46C9-B239-535CBEC00814}"/>
    <hyperlink ref="K163" r:id="rId801" display="https://bases.athle.fr/asp.net/liste.aspx?frmbase=resultats&amp;frmmode=1&amp;frmespace=0&amp;frmcompetition=280639&amp;FrmLigue=G-E" xr:uid="{74364637-5918-4E0E-801B-2D08951C8E57}"/>
    <hyperlink ref="M163" r:id="rId802" tooltip="Résultats pour la catégorie du participant" display="https://bases.athle.fr/asp.net/liste.aspx?frmbase=resultats&amp;frmmode=1&amp;frmespace=0&amp;frmcompetition=280639&amp;frmepreuve=FENSCH%20NORDIC%20TOUR%20/%20TCX&amp;frmcategorie=M8&amp;frmsexe=M" xr:uid="{0DE161E7-7ED6-4633-925B-B66E19BA94FD}"/>
    <hyperlink ref="E164" r:id="rId803" display="javascript:bddThrowAthlete('resultats', 23560475, 0)" xr:uid="{5D63133C-523C-4271-801E-6D95E141EDBC}"/>
    <hyperlink ref="G164" r:id="rId804" display="https://bases.athle.fr/asp.net/liste.aspx?frmbase=resultats&amp;frmmode=1&amp;pardisplay=1&amp;frmespace=0&amp;frmcompetition=280639&amp;frmclub=091135" xr:uid="{1510BF50-A9CC-4699-8F8B-F05E30F537B2}"/>
    <hyperlink ref="I164" r:id="rId805" display="https://bases.athle.fr/asp.net/liste.aspx?frmbase=resultats&amp;frmmode=1&amp;frmespace=0&amp;frmcompetition=280639&amp;FrmDepartement=091" xr:uid="{EF9B8A84-6A66-4023-BC6C-0CCF75E14484}"/>
    <hyperlink ref="K164" r:id="rId806" display="https://bases.athle.fr/asp.net/liste.aspx?frmbase=resultats&amp;frmmode=1&amp;frmespace=0&amp;frmcompetition=280639&amp;FrmLigue=I-F" xr:uid="{55921065-CFE8-43BF-AEAC-20F02AA862E9}"/>
    <hyperlink ref="M164" r:id="rId807" tooltip="Résultats pour la catégorie du participant" display="https://bases.athle.fr/asp.net/liste.aspx?frmbase=resultats&amp;frmmode=1&amp;frmespace=0&amp;frmcompetition=280639&amp;frmepreuve=FENSCH%20NORDIC%20TOUR%20/%20TCX&amp;frmcategorie=M5&amp;frmsexe=M" xr:uid="{E6786C23-5260-463F-B3DA-AEA4759526AD}"/>
    <hyperlink ref="E165" r:id="rId808" display="javascript:bddThrowAthlete('resultats', 23919498, 0)" xr:uid="{4E51F494-699F-4091-9672-A9C7B8C61539}"/>
    <hyperlink ref="G165" r:id="rId809" display="https://bases.athle.fr/asp.net/liste.aspx?frmbase=resultats&amp;frmmode=1&amp;pardisplay=1&amp;frmespace=0&amp;frmcompetition=280639&amp;frmclub=052020" xr:uid="{12DE4A4A-CB0A-4112-BCD6-9203463292C5}"/>
    <hyperlink ref="I165" r:id="rId810" display="https://bases.athle.fr/asp.net/liste.aspx?frmbase=resultats&amp;frmmode=1&amp;frmespace=0&amp;frmcompetition=280639&amp;FrmDepartement=052" xr:uid="{682D98BD-66F9-4F02-BB48-FBD469733ECE}"/>
    <hyperlink ref="K165" r:id="rId811" display="https://bases.athle.fr/asp.net/liste.aspx?frmbase=resultats&amp;frmmode=1&amp;frmespace=0&amp;frmcompetition=280639&amp;FrmLigue=G-E" xr:uid="{5C57B5E2-AC48-4CF1-B126-1860AE9AF1D5}"/>
    <hyperlink ref="M165" r:id="rId812" tooltip="Résultats pour la catégorie du participant" display="https://bases.athle.fr/asp.net/liste.aspx?frmbase=resultats&amp;frmmode=1&amp;frmespace=0&amp;frmcompetition=280639&amp;frmepreuve=FENSCH%20NORDIC%20TOUR%20/%20TCX&amp;frmcategorie=M3&amp;frmsexe=F" xr:uid="{E959EA5B-D323-414F-B4BB-147E7D15462F}"/>
    <hyperlink ref="E166" r:id="rId813" display="javascript:bddThrowAthlete('resultats', 11115051, 0)" xr:uid="{238C40B3-4A85-46A4-801E-5423D0BA8BDE}"/>
    <hyperlink ref="G166" r:id="rId814" display="https://bases.athle.fr/asp.net/liste.aspx?frmbase=resultats&amp;frmmode=1&amp;pardisplay=1&amp;frmespace=0&amp;frmcompetition=280639&amp;frmclub=095043" xr:uid="{D023D452-3DEF-47C0-B23E-9DCEA2EEEED9}"/>
    <hyperlink ref="I166" r:id="rId815" display="https://bases.athle.fr/asp.net/liste.aspx?frmbase=resultats&amp;frmmode=1&amp;frmespace=0&amp;frmcompetition=280639&amp;FrmDepartement=095" xr:uid="{6340F2D0-4726-4F5D-B3A7-B819F7D3D373}"/>
    <hyperlink ref="K166" r:id="rId816" display="https://bases.athle.fr/asp.net/liste.aspx?frmbase=resultats&amp;frmmode=1&amp;frmespace=0&amp;frmcompetition=280639&amp;FrmLigue=I-F" xr:uid="{036B2FE5-DE92-49A1-B27B-5276CA132DC5}"/>
    <hyperlink ref="M166" r:id="rId817" tooltip="Résultats pour la catégorie du participant" display="https://bases.athle.fr/asp.net/liste.aspx?frmbase=resultats&amp;frmmode=1&amp;frmespace=0&amp;frmcompetition=280639&amp;frmepreuve=FENSCH%20NORDIC%20TOUR%20/%20TCX&amp;frmcategorie=M4&amp;frmsexe=F" xr:uid="{170AAF79-88EA-432C-BD89-907E2676E303}"/>
    <hyperlink ref="E167" r:id="rId818" display="javascript:bddThrowAthlete('resultats', 378028, 0)" xr:uid="{F97E4FA3-921C-4D9A-9CFA-0FF90231B39B}"/>
    <hyperlink ref="G167" r:id="rId819" display="https://bases.athle.fr/asp.net/liste.aspx?frmbase=resultats&amp;frmmode=1&amp;pardisplay=1&amp;frmespace=0&amp;frmcompetition=280639&amp;frmclub=091144" xr:uid="{D535389E-8B59-4052-9E80-78B7C077EE75}"/>
    <hyperlink ref="I167" r:id="rId820" display="https://bases.athle.fr/asp.net/liste.aspx?frmbase=resultats&amp;frmmode=1&amp;frmespace=0&amp;frmcompetition=280639&amp;FrmDepartement=091" xr:uid="{2795F47C-DF42-455F-B666-A9F12A329907}"/>
    <hyperlink ref="K167" r:id="rId821" display="https://bases.athle.fr/asp.net/liste.aspx?frmbase=resultats&amp;frmmode=1&amp;frmespace=0&amp;frmcompetition=280639&amp;FrmLigue=I-F" xr:uid="{B68D1C0D-B8B3-4868-BE0B-970FE4062C14}"/>
    <hyperlink ref="M167" r:id="rId822" tooltip="Résultats pour la catégorie du participant" display="https://bases.athle.fr/asp.net/liste.aspx?frmbase=resultats&amp;frmmode=1&amp;frmespace=0&amp;frmcompetition=280639&amp;frmepreuve=FENSCH%20NORDIC%20TOUR%20/%20TCX&amp;frmcategorie=M3&amp;frmsexe=F" xr:uid="{2438341D-FCB8-47A5-9FC8-EFA2F92FD70F}"/>
    <hyperlink ref="E168" r:id="rId823" display="javascript:bddThrowAthlete('resultats', 21297964, 0)" xr:uid="{9FC9738B-3755-4696-A2E5-B5B15FBE83D5}"/>
    <hyperlink ref="G168" r:id="rId824" display="https://bases.athle.fr/asp.net/liste.aspx?frmbase=resultats&amp;frmmode=1&amp;pardisplay=1&amp;frmespace=0&amp;frmcompetition=280639&amp;frmclub=078012" xr:uid="{948E5FBF-F77A-4104-8665-E16F77E4087F}"/>
    <hyperlink ref="I168" r:id="rId825" display="https://bases.athle.fr/asp.net/liste.aspx?frmbase=resultats&amp;frmmode=1&amp;frmespace=0&amp;frmcompetition=280639&amp;FrmDepartement=078" xr:uid="{725048FB-DE9A-4072-BA88-33C323FCFB70}"/>
    <hyperlink ref="K168" r:id="rId826" display="https://bases.athle.fr/asp.net/liste.aspx?frmbase=resultats&amp;frmmode=1&amp;frmespace=0&amp;frmcompetition=280639&amp;FrmLigue=I-F" xr:uid="{A9516D1A-AC38-4E48-BB66-9361EB322025}"/>
    <hyperlink ref="M168" r:id="rId827" tooltip="Résultats pour la catégorie du participant" display="https://bases.athle.fr/asp.net/liste.aspx?frmbase=resultats&amp;frmmode=1&amp;frmespace=0&amp;frmcompetition=280639&amp;frmepreuve=FENSCH%20NORDIC%20TOUR%20/%20TCX&amp;frmcategorie=M6&amp;frmsexe=F" xr:uid="{02D1D751-9553-4014-A447-2ACD7BF878C2}"/>
    <hyperlink ref="E169" r:id="rId828" display="javascript:bddThrowAthlete('resultats', 25018666, 0)" xr:uid="{0FE7617F-77E9-4E37-B29E-AE5FA873E666}"/>
    <hyperlink ref="G169" r:id="rId829" display="https://bases.athle.fr/asp.net/liste.aspx?frmbase=resultats&amp;frmmode=1&amp;pardisplay=1&amp;frmespace=0&amp;frmcompetition=280639&amp;frmclub=021008" xr:uid="{B284D6BB-4221-477C-9E1C-77D974E8A94F}"/>
    <hyperlink ref="I169" r:id="rId830" display="https://bases.athle.fr/asp.net/liste.aspx?frmbase=resultats&amp;frmmode=1&amp;frmespace=0&amp;frmcompetition=280639&amp;FrmDepartement=021" xr:uid="{AE5AD7D5-EF7D-4D34-AA46-F2FF8568DFB2}"/>
    <hyperlink ref="K169" r:id="rId831" display="https://bases.athle.fr/asp.net/liste.aspx?frmbase=resultats&amp;frmmode=1&amp;frmespace=0&amp;frmcompetition=280639&amp;FrmLigue=BFC" xr:uid="{B1C9BD93-FFE5-44CA-BA2C-1ECC20113D35}"/>
    <hyperlink ref="M169" r:id="rId832" tooltip="Résultats pour la catégorie du participant" display="https://bases.athle.fr/asp.net/liste.aspx?frmbase=resultats&amp;frmmode=1&amp;frmespace=0&amp;frmcompetition=280639&amp;frmepreuve=FENSCH%20NORDIC%20TOUR%20/%20TCX&amp;frmcategorie=M3&amp;frmsexe=F" xr:uid="{DE6D91EA-4281-465D-AB1E-543D2CEAFC3D}"/>
    <hyperlink ref="E170" r:id="rId833" display="javascript:bddThrowAthlete('resultats', 9799071, 0)" xr:uid="{DEEEFCA1-031C-4EE0-A79D-51B7DE6710CC}"/>
    <hyperlink ref="G170" r:id="rId834" display="https://bases.athle.fr/asp.net/liste.aspx?frmbase=resultats&amp;frmmode=1&amp;pardisplay=1&amp;frmespace=0&amp;frmcompetition=280639&amp;frmclub=057027" xr:uid="{0520A4BC-E579-424B-AC30-2CD10AF86647}"/>
    <hyperlink ref="I170" r:id="rId835" display="https://bases.athle.fr/asp.net/liste.aspx?frmbase=resultats&amp;frmmode=1&amp;frmespace=0&amp;frmcompetition=280639&amp;FrmDepartement=057" xr:uid="{493CF76B-D7D0-40BE-AFB3-E4E4786F996E}"/>
    <hyperlink ref="K170" r:id="rId836" display="https://bases.athle.fr/asp.net/liste.aspx?frmbase=resultats&amp;frmmode=1&amp;frmespace=0&amp;frmcompetition=280639&amp;FrmLigue=G-E" xr:uid="{000096AD-46B3-48FE-8764-9359E445DC26}"/>
    <hyperlink ref="M170" r:id="rId837" tooltip="Résultats pour la catégorie du participant" display="https://bases.athle.fr/asp.net/liste.aspx?frmbase=resultats&amp;frmmode=1&amp;frmespace=0&amp;frmcompetition=280639&amp;frmepreuve=FENSCH%20NORDIC%20TOUR%20/%20TCX&amp;frmcategorie=M5&amp;frmsexe=M" xr:uid="{147B2A8F-6B79-4ED9-B4DC-E1F37333E2A9}"/>
    <hyperlink ref="E171" r:id="rId838" display="javascript:bddThrowAthlete('resultats', 25360628, 0)" xr:uid="{FFA4D850-62FE-4C39-8876-7F920FDBE9BF}"/>
    <hyperlink ref="G171" r:id="rId839" display="https://bases.athle.fr/asp.net/liste.aspx?frmbase=resultats&amp;frmmode=1&amp;pardisplay=1&amp;frmespace=0&amp;frmcompetition=280639&amp;frmclub=091135" xr:uid="{50A1A7B0-6165-4284-928E-B3E585189492}"/>
    <hyperlink ref="I171" r:id="rId840" display="https://bases.athle.fr/asp.net/liste.aspx?frmbase=resultats&amp;frmmode=1&amp;frmespace=0&amp;frmcompetition=280639&amp;FrmDepartement=091" xr:uid="{6E977B73-9794-47AF-A5D1-89767B9E6E4B}"/>
    <hyperlink ref="K171" r:id="rId841" display="https://bases.athle.fr/asp.net/liste.aspx?frmbase=resultats&amp;frmmode=1&amp;frmespace=0&amp;frmcompetition=280639&amp;FrmLigue=I-F" xr:uid="{E5D71C38-FEE4-4719-BC17-D53802764E6D}"/>
    <hyperlink ref="M171" r:id="rId842" tooltip="Résultats pour la catégorie du participant" display="https://bases.athle.fr/asp.net/liste.aspx?frmbase=resultats&amp;frmmode=1&amp;frmespace=0&amp;frmcompetition=280639&amp;frmepreuve=FENSCH%20NORDIC%20TOUR%20/%20TCX&amp;frmcategorie=M6&amp;frmsexe=F" xr:uid="{0D50CC5C-F55E-43CB-BE2F-8DE646E2154B}"/>
    <hyperlink ref="E172" r:id="rId843" display="javascript:bddThrowAthlete('resultats', 28005501, 0)" xr:uid="{BEDBE91E-757A-4E19-B89D-5E779B252F9F}"/>
    <hyperlink ref="G172" r:id="rId844" display="https://bases.athle.fr/asp.net/liste.aspx?frmbase=resultats&amp;frmmode=1&amp;pardisplay=1&amp;frmespace=0&amp;frmcompetition=280639&amp;frmclub=057027" xr:uid="{2E2AD1A1-FFF0-44F8-899A-CCFF91402D82}"/>
    <hyperlink ref="I172" r:id="rId845" display="https://bases.athle.fr/asp.net/liste.aspx?frmbase=resultats&amp;frmmode=1&amp;frmespace=0&amp;frmcompetition=280639&amp;FrmDepartement=057" xr:uid="{D0279A64-8E0C-4546-A6BE-ECE5576F137C}"/>
    <hyperlink ref="K172" r:id="rId846" display="https://bases.athle.fr/asp.net/liste.aspx?frmbase=resultats&amp;frmmode=1&amp;frmespace=0&amp;frmcompetition=280639&amp;FrmLigue=G-E" xr:uid="{7CE0C2FE-A248-4B64-B7FB-3075975C3D9A}"/>
    <hyperlink ref="M172" r:id="rId847" tooltip="Résultats pour la catégorie du participant" display="https://bases.athle.fr/asp.net/liste.aspx?frmbase=resultats&amp;frmmode=1&amp;frmespace=0&amp;frmcompetition=280639&amp;frmepreuve=FENSCH%20NORDIC%20TOUR%20/%20TCX&amp;frmcategorie=M7&amp;frmsexe=M" xr:uid="{05C1326B-FBAF-417D-B77E-FD8C49FEDD64}"/>
    <hyperlink ref="E173" r:id="rId848" display="javascript:bddThrowAthlete('resultats', 1922809, 0)" xr:uid="{E4E3E029-F41C-4DB0-AF23-9BD7E5921617}"/>
    <hyperlink ref="G173" r:id="rId849" display="https://bases.athle.fr/asp.net/liste.aspx?frmbase=resultats&amp;frmmode=1&amp;pardisplay=1&amp;frmespace=0&amp;frmcompetition=280639&amp;frmclub=052020" xr:uid="{89EB0765-1429-45BA-A372-DDC6A37AC782}"/>
    <hyperlink ref="I173" r:id="rId850" display="https://bases.athle.fr/asp.net/liste.aspx?frmbase=resultats&amp;frmmode=1&amp;frmespace=0&amp;frmcompetition=280639&amp;FrmDepartement=052" xr:uid="{97B74E85-4168-4982-B43F-C1BE8B0F18C6}"/>
    <hyperlink ref="K173" r:id="rId851" display="https://bases.athle.fr/asp.net/liste.aspx?frmbase=resultats&amp;frmmode=1&amp;frmespace=0&amp;frmcompetition=280639&amp;FrmLigue=G-E" xr:uid="{50F24579-B9E9-459F-B171-BFBF438CEBC9}"/>
    <hyperlink ref="M173" r:id="rId852" tooltip="Résultats pour la catégorie du participant" display="https://bases.athle.fr/asp.net/liste.aspx?frmbase=resultats&amp;frmmode=1&amp;frmespace=0&amp;frmcompetition=280639&amp;frmepreuve=FENSCH%20NORDIC%20TOUR%20/%20TCX&amp;frmcategorie=M6&amp;frmsexe=M" xr:uid="{9EE322E2-88BC-40CB-8004-A5E6D748FB9D}"/>
    <hyperlink ref="E174" r:id="rId853" display="javascript:bddThrowAthlete('resultats', 23654188, 0)" xr:uid="{A22D08DE-74F9-48C6-8648-EC7EC8009CAC}"/>
    <hyperlink ref="G174" r:id="rId854" display="https://bases.athle.fr/asp.net/liste.aspx?frmbase=resultats&amp;frmmode=1&amp;pardisplay=1&amp;frmespace=0&amp;frmcompetition=280639&amp;frmclub=057052" xr:uid="{B2D43BA4-5CE5-49C0-8F48-962E55B74E9B}"/>
    <hyperlink ref="I174" r:id="rId855" display="https://bases.athle.fr/asp.net/liste.aspx?frmbase=resultats&amp;frmmode=1&amp;frmespace=0&amp;frmcompetition=280639&amp;FrmDepartement=057" xr:uid="{755F7295-7B68-46C4-A41B-9269CCD32D9B}"/>
    <hyperlink ref="K174" r:id="rId856" display="https://bases.athle.fr/asp.net/liste.aspx?frmbase=resultats&amp;frmmode=1&amp;frmespace=0&amp;frmcompetition=280639&amp;FrmLigue=G-E" xr:uid="{DE27057A-BD41-4EAF-8C6E-1B911973E81F}"/>
    <hyperlink ref="M174" r:id="rId857" tooltip="Résultats pour la catégorie du participant" display="https://bases.athle.fr/asp.net/liste.aspx?frmbase=resultats&amp;frmmode=1&amp;frmespace=0&amp;frmcompetition=280639&amp;frmepreuve=FENSCH%20NORDIC%20TOUR%20/%20TCX&amp;frmcategorie=M8&amp;frmsexe=M" xr:uid="{8D3BBBFA-6C73-4EC1-BCF6-CF5066A3D7C7}"/>
    <hyperlink ref="E175" r:id="rId858" display="javascript:bddThrowAthlete('resultats', 24280396, 0)" xr:uid="{34BAD5F3-E6F9-4DAA-9A1A-679824603BB8}"/>
    <hyperlink ref="G175" r:id="rId859" display="https://bases.athle.fr/asp.net/liste.aspx?frmbase=resultats&amp;frmmode=1&amp;pardisplay=1&amp;frmespace=0&amp;frmcompetition=280639&amp;frmclub=068044" xr:uid="{6EF4BD23-9644-4D8B-841D-B96BFE62CFEC}"/>
    <hyperlink ref="I175" r:id="rId860" display="https://bases.athle.fr/asp.net/liste.aspx?frmbase=resultats&amp;frmmode=1&amp;frmespace=0&amp;frmcompetition=280639&amp;FrmDepartement=068" xr:uid="{3DE6473E-A2CA-4A0F-B261-72017F62C010}"/>
    <hyperlink ref="K175" r:id="rId861" display="https://bases.athle.fr/asp.net/liste.aspx?frmbase=resultats&amp;frmmode=1&amp;frmespace=0&amp;frmcompetition=280639&amp;FrmLigue=G-E" xr:uid="{D0DA05BC-FCB4-4540-94D7-07601FC5254F}"/>
    <hyperlink ref="M175" r:id="rId862" tooltip="Résultats pour la catégorie du participant" display="https://bases.athle.fr/asp.net/liste.aspx?frmbase=resultats&amp;frmmode=1&amp;frmespace=0&amp;frmcompetition=280639&amp;frmepreuve=FENSCH%20NORDIC%20TOUR%20/%20TCX&amp;frmcategorie=M4&amp;frmsexe=M" xr:uid="{ACEE4A4B-A20F-4F8C-8A2A-1B5AAD230267}"/>
    <hyperlink ref="E176" r:id="rId863" display="javascript:bddThrowAthlete('resultats', 23900015, 0)" xr:uid="{A7A7439D-5EDE-4A9B-B63B-A112D8DEEA4D}"/>
    <hyperlink ref="G176" r:id="rId864" display="https://bases.athle.fr/asp.net/liste.aspx?frmbase=resultats&amp;frmmode=1&amp;pardisplay=1&amp;frmespace=0&amp;frmcompetition=280639&amp;frmclub=068044" xr:uid="{A7095CEB-6D6E-4428-A4A1-C96D0C5779A1}"/>
    <hyperlink ref="I176" r:id="rId865" display="https://bases.athle.fr/asp.net/liste.aspx?frmbase=resultats&amp;frmmode=1&amp;frmespace=0&amp;frmcompetition=280639&amp;FrmDepartement=068" xr:uid="{30C990D7-5D51-4953-85D5-B221536522DD}"/>
    <hyperlink ref="K176" r:id="rId866" display="https://bases.athle.fr/asp.net/liste.aspx?frmbase=resultats&amp;frmmode=1&amp;frmespace=0&amp;frmcompetition=280639&amp;FrmLigue=G-E" xr:uid="{EA4855DD-DFEE-4058-94CC-6F1505908E6C}"/>
    <hyperlink ref="M176" r:id="rId867" tooltip="Résultats pour la catégorie du participant" display="https://bases.athle.fr/asp.net/liste.aspx?frmbase=resultats&amp;frmmode=1&amp;frmespace=0&amp;frmcompetition=280639&amp;frmepreuve=FENSCH%20NORDIC%20TOUR%20/%20TCX&amp;frmcategorie=M2&amp;frmsexe=M" xr:uid="{054EAA94-3339-4245-9F52-D22D992553D6}"/>
    <hyperlink ref="E177" r:id="rId868" display="javascript:bddThrowAthlete('resultats', 5958349, 0)" xr:uid="{D092ABCB-8C7D-4049-BFA0-22233A7E44B2}"/>
    <hyperlink ref="G177" r:id="rId869" display="https://bases.athle.fr/asp.net/liste.aspx?frmbase=resultats&amp;frmmode=1&amp;pardisplay=1&amp;frmespace=0&amp;frmcompetition=280639&amp;frmclub=010010" xr:uid="{FA73ECFE-D8D8-408E-9EDC-50C2B4714635}"/>
    <hyperlink ref="I177" r:id="rId870" display="https://bases.athle.fr/asp.net/liste.aspx?frmbase=resultats&amp;frmmode=1&amp;frmespace=0&amp;frmcompetition=280639&amp;FrmDepartement=010" xr:uid="{8403ED77-8389-4BFF-BC88-DFFAE85F088B}"/>
    <hyperlink ref="K177" r:id="rId871" display="https://bases.athle.fr/asp.net/liste.aspx?frmbase=resultats&amp;frmmode=1&amp;frmespace=0&amp;frmcompetition=280639&amp;FrmLigue=G-E" xr:uid="{48561542-5A44-4026-8353-86D1F0BFC739}"/>
    <hyperlink ref="M177" r:id="rId872" tooltip="Résultats pour la catégorie du participant" display="https://bases.athle.fr/asp.net/liste.aspx?frmbase=resultats&amp;frmmode=1&amp;frmespace=0&amp;frmcompetition=280639&amp;frmepreuve=FENSCH%20NORDIC%20TOUR%20/%20TCX&amp;frmcategorie=M8&amp;frmsexe=F" xr:uid="{6688EB0F-403A-4F45-B17E-4D9605C9701E}"/>
    <hyperlink ref="E178" r:id="rId873" display="javascript:bddThrowAthlete('resultats', 21598279, 0)" xr:uid="{FDD200E7-F183-4234-82EE-A47270155685}"/>
    <hyperlink ref="G178" r:id="rId874" display="https://bases.athle.fr/asp.net/liste.aspx?frmbase=resultats&amp;frmmode=1&amp;pardisplay=1&amp;frmespace=0&amp;frmcompetition=280639&amp;frmclub=091135" xr:uid="{106EFE30-0A62-4020-81FA-F57F390F26A1}"/>
    <hyperlink ref="I178" r:id="rId875" display="https://bases.athle.fr/asp.net/liste.aspx?frmbase=resultats&amp;frmmode=1&amp;frmespace=0&amp;frmcompetition=280639&amp;FrmDepartement=091" xr:uid="{B004A806-7E21-42DB-9401-799DC0718EE7}"/>
    <hyperlink ref="K178" r:id="rId876" display="https://bases.athle.fr/asp.net/liste.aspx?frmbase=resultats&amp;frmmode=1&amp;frmespace=0&amp;frmcompetition=280639&amp;FrmLigue=I-F" xr:uid="{FF242386-2531-428F-B536-B9EEC1FED3C9}"/>
    <hyperlink ref="M178" r:id="rId877" tooltip="Résultats pour la catégorie du participant" display="https://bases.athle.fr/asp.net/liste.aspx?frmbase=resultats&amp;frmmode=1&amp;frmespace=0&amp;frmcompetition=280639&amp;frmepreuve=FENSCH%20NORDIC%20TOUR%20/%20TCX&amp;frmcategorie=M3&amp;frmsexe=F" xr:uid="{193E4D47-5837-4755-BD19-F3D227417CA8}"/>
    <hyperlink ref="E179" r:id="rId878" display="javascript:bddThrowAthlete('resultats', 28767823, 0)" xr:uid="{24EDDA14-6C2A-4B03-803E-9EB28F469456}"/>
    <hyperlink ref="G179" r:id="rId879" display="https://bases.athle.fr/asp.net/liste.aspx?frmbase=resultats&amp;frmmode=1&amp;pardisplay=1&amp;frmespace=0&amp;frmcompetition=280639&amp;frmclub=057052" xr:uid="{733B794F-02C5-4F5C-935F-EFDE9B7FACFE}"/>
    <hyperlink ref="I179" r:id="rId880" display="https://bases.athle.fr/asp.net/liste.aspx?frmbase=resultats&amp;frmmode=1&amp;frmespace=0&amp;frmcompetition=280639&amp;FrmDepartement=057" xr:uid="{34EF19DE-C8D8-4983-AD9D-7AD294350506}"/>
    <hyperlink ref="K179" r:id="rId881" display="https://bases.athle.fr/asp.net/liste.aspx?frmbase=resultats&amp;frmmode=1&amp;frmespace=0&amp;frmcompetition=280639&amp;FrmLigue=G-E" xr:uid="{1266576E-5B3A-420E-9B0F-A62CC08C9D2A}"/>
    <hyperlink ref="M179" r:id="rId882" tooltip="Résultats pour la catégorie du participant" display="https://bases.athle.fr/asp.net/liste.aspx?frmbase=resultats&amp;frmmode=1&amp;frmespace=0&amp;frmcompetition=280639&amp;frmepreuve=FENSCH%20NORDIC%20TOUR%20/%20TCX&amp;frmcategorie=M2&amp;frmsexe=F" xr:uid="{91C4D69F-3F81-4B2D-B1AD-10CB3E8F0E24}"/>
    <hyperlink ref="E180" r:id="rId883" display="javascript:bddThrowAthlete('resultats', 20153164, 0)" xr:uid="{269C047A-B1EF-4D54-8820-A3A866B6F7F4}"/>
    <hyperlink ref="G180" r:id="rId884" display="https://bases.athle.fr/asp.net/liste.aspx?frmbase=resultats&amp;frmmode=1&amp;pardisplay=1&amp;frmespace=0&amp;frmcompetition=280639&amp;frmclub=068044" xr:uid="{E4A49F7C-B8D0-4F5F-855F-F09F48C7876F}"/>
    <hyperlink ref="I180" r:id="rId885" display="https://bases.athle.fr/asp.net/liste.aspx?frmbase=resultats&amp;frmmode=1&amp;frmespace=0&amp;frmcompetition=280639&amp;FrmDepartement=068" xr:uid="{824E5184-A734-4DAD-9334-F39B5C073A0D}"/>
    <hyperlink ref="K180" r:id="rId886" display="https://bases.athle.fr/asp.net/liste.aspx?frmbase=resultats&amp;frmmode=1&amp;frmespace=0&amp;frmcompetition=280639&amp;FrmLigue=G-E" xr:uid="{0ECDAF43-F61F-42ED-B015-A5808905B917}"/>
    <hyperlink ref="M180" r:id="rId887" tooltip="Résultats pour la catégorie du participant" display="https://bases.athle.fr/asp.net/liste.aspx?frmbase=resultats&amp;frmmode=1&amp;frmespace=0&amp;frmcompetition=280639&amp;frmepreuve=FENSCH%20NORDIC%20TOUR%20/%20TCX&amp;frmcategorie=CA&amp;frmsexe=F" xr:uid="{940BAD17-557A-4353-BB75-6C2CE9316286}"/>
    <hyperlink ref="E181" r:id="rId888" display="javascript:bddThrowAthlete('resultats', 7444138, 0)" xr:uid="{ACCE032F-F549-488D-B7CC-B503D340C27E}"/>
    <hyperlink ref="G181" r:id="rId889" display="https://bases.athle.fr/asp.net/liste.aspx?frmbase=resultats&amp;frmmode=1&amp;pardisplay=1&amp;frmespace=0&amp;frmcompetition=280639&amp;frmclub=052020" xr:uid="{18F09F97-5431-4C1E-80EE-353A9F90A834}"/>
    <hyperlink ref="I181" r:id="rId890" display="https://bases.athle.fr/asp.net/liste.aspx?frmbase=resultats&amp;frmmode=1&amp;frmespace=0&amp;frmcompetition=280639&amp;FrmDepartement=052" xr:uid="{6AE19D7B-2185-4B99-AAB4-A0760E8F9E41}"/>
    <hyperlink ref="K181" r:id="rId891" display="https://bases.athle.fr/asp.net/liste.aspx?frmbase=resultats&amp;frmmode=1&amp;frmespace=0&amp;frmcompetition=280639&amp;FrmLigue=G-E" xr:uid="{18083929-8CA4-4802-B8CD-87A9E5D2CED8}"/>
    <hyperlink ref="M181" r:id="rId892" tooltip="Résultats pour la catégorie du participant" display="https://bases.athle.fr/asp.net/liste.aspx?frmbase=resultats&amp;frmmode=1&amp;frmespace=0&amp;frmcompetition=280639&amp;frmepreuve=FENSCH%20NORDIC%20TOUR%20/%20TCX&amp;frmcategorie=M6&amp;frmsexe=F" xr:uid="{8D8706F4-F1F0-44DE-B3AE-E56381F77F6E}"/>
    <hyperlink ref="E182" r:id="rId893" display="javascript:bddThrowAthlete('resultats', 24942845, 0)" xr:uid="{AEE962A9-7DDA-494C-A120-4FA4EFCCB26D}"/>
    <hyperlink ref="G182" r:id="rId894" display="https://bases.athle.fr/asp.net/liste.aspx?frmbase=resultats&amp;frmmode=1&amp;pardisplay=1&amp;frmespace=0&amp;frmcompetition=280639&amp;frmclub=054052" xr:uid="{EC3C0B88-3A5C-4199-BE8C-CAC689C5A84B}"/>
    <hyperlink ref="I182" r:id="rId895" display="https://bases.athle.fr/asp.net/liste.aspx?frmbase=resultats&amp;frmmode=1&amp;frmespace=0&amp;frmcompetition=280639&amp;FrmDepartement=054" xr:uid="{A46280C6-0713-4FB8-9CB8-A0150EC6B22F}"/>
    <hyperlink ref="K182" r:id="rId896" display="https://bases.athle.fr/asp.net/liste.aspx?frmbase=resultats&amp;frmmode=1&amp;frmespace=0&amp;frmcompetition=280639&amp;FrmLigue=G-E" xr:uid="{85C64B6B-E935-4819-A778-60C4F68A7C99}"/>
    <hyperlink ref="M182" r:id="rId897" tooltip="Résultats pour la catégorie du participant" display="https://bases.athle.fr/asp.net/liste.aspx?frmbase=resultats&amp;frmmode=1&amp;frmespace=0&amp;frmcompetition=280639&amp;frmepreuve=FENSCH%20NORDIC%20TOUR%20/%20TCX&amp;frmcategorie=M3&amp;frmsexe=F" xr:uid="{E9B532EC-F6C2-4524-8DF1-B4A97D7CC63E}"/>
    <hyperlink ref="E183" r:id="rId898" display="javascript:bddThrowAthlete('resultats', 7274181, 0)" xr:uid="{BD326446-FA54-4C81-9A31-9189FE47D3D6}"/>
    <hyperlink ref="G183" r:id="rId899" display="https://bases.athle.fr/asp.net/liste.aspx?frmbase=resultats&amp;frmmode=1&amp;pardisplay=1&amp;frmespace=0&amp;frmcompetition=280639&amp;frmclub=057027" xr:uid="{C1153F19-9EC2-4804-ABD1-52B8289FC67D}"/>
    <hyperlink ref="I183" r:id="rId900" display="https://bases.athle.fr/asp.net/liste.aspx?frmbase=resultats&amp;frmmode=1&amp;frmespace=0&amp;frmcompetition=280639&amp;FrmDepartement=057" xr:uid="{91E0D409-B413-481B-AC65-794E9D92FD07}"/>
    <hyperlink ref="K183" r:id="rId901" display="https://bases.athle.fr/asp.net/liste.aspx?frmbase=resultats&amp;frmmode=1&amp;frmespace=0&amp;frmcompetition=280639&amp;FrmLigue=G-E" xr:uid="{EB83D7CF-863B-41EA-8834-BBE9A5B2E670}"/>
    <hyperlink ref="M183" r:id="rId902" tooltip="Résultats pour la catégorie du participant" display="https://bases.athle.fr/asp.net/liste.aspx?frmbase=resultats&amp;frmmode=1&amp;frmespace=0&amp;frmcompetition=280639&amp;frmepreuve=FENSCH%20NORDIC%20TOUR%20/%20TCX&amp;frmcategorie=M6&amp;frmsexe=F" xr:uid="{E33F3722-35DA-4E47-BBB9-A7D28495DFAA}"/>
    <hyperlink ref="E184" r:id="rId903" display="javascript:bddThrowAthlete('resultats', 29265430, 0)" xr:uid="{4D0AA0F9-3545-49F7-9965-A67DFBB5523C}"/>
    <hyperlink ref="G184" r:id="rId904" display="https://bases.athle.fr/asp.net/liste.aspx?frmbase=resultats&amp;frmmode=1&amp;pardisplay=1&amp;frmespace=0&amp;frmcompetition=280639&amp;frmclub=054052" xr:uid="{A4801C8B-772B-4F62-AB2B-311E3FCF50B4}"/>
    <hyperlink ref="I184" r:id="rId905" display="https://bases.athle.fr/asp.net/liste.aspx?frmbase=resultats&amp;frmmode=1&amp;frmespace=0&amp;frmcompetition=280639&amp;FrmDepartement=054" xr:uid="{BFCC2774-DB8A-422D-A265-7D673C147D2E}"/>
    <hyperlink ref="K184" r:id="rId906" display="https://bases.athle.fr/asp.net/liste.aspx?frmbase=resultats&amp;frmmode=1&amp;frmespace=0&amp;frmcompetition=280639&amp;FrmLigue=G-E" xr:uid="{B88AF007-1215-4893-A30B-0C2653D4EDC5}"/>
    <hyperlink ref="M184" r:id="rId907" tooltip="Résultats pour la catégorie du participant" display="https://bases.athle.fr/asp.net/liste.aspx?frmbase=resultats&amp;frmmode=1&amp;frmespace=0&amp;frmcompetition=280639&amp;frmepreuve=FENSCH%20NORDIC%20TOUR%20/%20TCX&amp;frmcategorie=M5&amp;frmsexe=F" xr:uid="{BE904779-6D54-4D5D-8EC0-F57EE8AAF541}"/>
    <hyperlink ref="E185" r:id="rId908" display="javascript:bddThrowAthlete('resultats', 18941552, 0)" xr:uid="{C4CBF8DF-2FAB-402A-9AEE-F0C59252314C}"/>
    <hyperlink ref="G185" r:id="rId909" display="https://bases.athle.fr/asp.net/liste.aspx?frmbase=resultats&amp;frmmode=1&amp;pardisplay=1&amp;frmespace=0&amp;frmcompetition=280639&amp;frmclub=054076" xr:uid="{6CA76040-6195-4A28-88E6-54F797027DC6}"/>
    <hyperlink ref="I185" r:id="rId910" display="https://bases.athle.fr/asp.net/liste.aspx?frmbase=resultats&amp;frmmode=1&amp;frmespace=0&amp;frmcompetition=280639&amp;FrmDepartement=054" xr:uid="{23E4504B-BEEA-465C-A0A9-097843B4DE34}"/>
    <hyperlink ref="K185" r:id="rId911" display="https://bases.athle.fr/asp.net/liste.aspx?frmbase=resultats&amp;frmmode=1&amp;frmespace=0&amp;frmcompetition=280639&amp;FrmLigue=G-E" xr:uid="{385F3F3F-57C8-4488-89CC-91F94AFAD50D}"/>
    <hyperlink ref="M185" r:id="rId912" tooltip="Résultats pour la catégorie du participant" display="https://bases.athle.fr/asp.net/liste.aspx?frmbase=resultats&amp;frmmode=1&amp;frmespace=0&amp;frmcompetition=280639&amp;frmepreuve=FENSCH%20NORDIC%20TOUR%20/%20TCX&amp;frmcategorie=M5&amp;frmsexe=F" xr:uid="{C51A29AA-AECA-4DCD-B73D-03B947B5B9D1}"/>
    <hyperlink ref="E186" r:id="rId913" display="javascript:bddThrowAthlete('resultats', 23790348, 0)" xr:uid="{EBB13D3E-F2B0-4007-945A-B4651364E2B9}"/>
    <hyperlink ref="G186" r:id="rId914" display="https://bases.athle.fr/asp.net/liste.aspx?frmbase=resultats&amp;frmmode=1&amp;pardisplay=1&amp;frmespace=0&amp;frmcompetition=280639&amp;frmclub=060191" xr:uid="{DA17B0EE-E31E-4B52-94B0-D8B93095778E}"/>
    <hyperlink ref="I186" r:id="rId915" display="https://bases.athle.fr/asp.net/liste.aspx?frmbase=resultats&amp;frmmode=1&amp;frmespace=0&amp;frmcompetition=280639&amp;FrmDepartement=060" xr:uid="{1A68D824-EFE5-4C8B-A273-52A931AD5380}"/>
    <hyperlink ref="K186" r:id="rId916" display="https://bases.athle.fr/asp.net/liste.aspx?frmbase=resultats&amp;frmmode=1&amp;frmespace=0&amp;frmcompetition=280639&amp;FrmLigue=H-F" xr:uid="{EBFE7181-5F25-49BC-8F47-87E2F7725BF5}"/>
    <hyperlink ref="M186" r:id="rId917" tooltip="Résultats pour la catégorie du participant" display="https://bases.athle.fr/asp.net/liste.aspx?frmbase=resultats&amp;frmmode=1&amp;frmespace=0&amp;frmcompetition=280639&amp;frmepreuve=FENSCH%20NORDIC%20TOUR%20/%20TCX&amp;frmcategorie=M6&amp;frmsexe=F" xr:uid="{5C9B56C5-B054-4139-A4FC-01902875C949}"/>
    <hyperlink ref="E187" r:id="rId918" display="javascript:bddThrowAthlete('resultats', 13990329, 0)" xr:uid="{70528E99-242B-42F4-B741-13A8C165A998}"/>
    <hyperlink ref="G187" r:id="rId919" display="https://bases.athle.fr/asp.net/liste.aspx?frmbase=resultats&amp;frmmode=1&amp;pardisplay=1&amp;frmespace=0&amp;frmcompetition=280639&amp;frmclub=060191" xr:uid="{CA44F8DD-EBC8-4CE9-9152-068FFACBDCBD}"/>
    <hyperlink ref="I187" r:id="rId920" display="https://bases.athle.fr/asp.net/liste.aspx?frmbase=resultats&amp;frmmode=1&amp;frmespace=0&amp;frmcompetition=280639&amp;FrmDepartement=060" xr:uid="{AE12B3C2-A798-4C19-A8BA-DB9A8963CA34}"/>
    <hyperlink ref="K187" r:id="rId921" display="https://bases.athle.fr/asp.net/liste.aspx?frmbase=resultats&amp;frmmode=1&amp;frmespace=0&amp;frmcompetition=280639&amp;FrmLigue=H-F" xr:uid="{E2BB2A45-9633-4ECD-B22A-468B50E44EC3}"/>
    <hyperlink ref="M187" r:id="rId922" tooltip="Résultats pour la catégorie du participant" display="https://bases.athle.fr/asp.net/liste.aspx?frmbase=resultats&amp;frmmode=1&amp;frmespace=0&amp;frmcompetition=280639&amp;frmepreuve=FENSCH%20NORDIC%20TOUR%20/%20TCX&amp;frmcategorie=M8&amp;frmsexe=M" xr:uid="{51D56F14-B547-4E03-A477-0518AEEE6AA0}"/>
    <hyperlink ref="E188" r:id="rId923" display="javascript:bddThrowAthlete('resultats', 25038096, 0)" xr:uid="{94B1EE6C-4E23-42B5-B430-486B1F12426F}"/>
    <hyperlink ref="G188" r:id="rId924" display="https://bases.athle.fr/asp.net/liste.aspx?frmbase=resultats&amp;frmmode=1&amp;pardisplay=1&amp;frmespace=0&amp;frmcompetition=280639&amp;frmclub=091135" xr:uid="{2CC128A1-E1DE-416E-BA4F-2444F873E82B}"/>
    <hyperlink ref="I188" r:id="rId925" display="https://bases.athle.fr/asp.net/liste.aspx?frmbase=resultats&amp;frmmode=1&amp;frmespace=0&amp;frmcompetition=280639&amp;FrmDepartement=091" xr:uid="{50A1651B-0E82-4445-9035-302529CEB5C0}"/>
    <hyperlink ref="K188" r:id="rId926" display="https://bases.athle.fr/asp.net/liste.aspx?frmbase=resultats&amp;frmmode=1&amp;frmespace=0&amp;frmcompetition=280639&amp;FrmLigue=I-F" xr:uid="{8EADB067-9E34-4614-BA50-003A1DEFAEC8}"/>
    <hyperlink ref="M188" r:id="rId927" tooltip="Résultats pour la catégorie du participant" display="https://bases.athle.fr/asp.net/liste.aspx?frmbase=resultats&amp;frmmode=1&amp;frmespace=0&amp;frmcompetition=280639&amp;frmepreuve=FENSCH%20NORDIC%20TOUR%20/%20TCX&amp;frmcategorie=M5&amp;frmsexe=F" xr:uid="{4E650B65-63F1-4F21-B5A4-4CD8F7ADE5EF}"/>
    <hyperlink ref="E189" r:id="rId928" display="javascript:bddThrowAthlete('resultats', 28771567, 0)" xr:uid="{ADE4E521-EF19-481F-B836-74BA6C1D28E7}"/>
    <hyperlink ref="G189" r:id="rId929" display="https://bases.athle.fr/asp.net/liste.aspx?frmbase=resultats&amp;frmmode=1&amp;pardisplay=1&amp;frmespace=0&amp;frmcompetition=280639&amp;frmclub=067069" xr:uid="{3F1DF7FA-9BC5-48D9-8D85-C8FF6BF44CE3}"/>
    <hyperlink ref="I189" r:id="rId930" display="https://bases.athle.fr/asp.net/liste.aspx?frmbase=resultats&amp;frmmode=1&amp;frmespace=0&amp;frmcompetition=280639&amp;FrmDepartement=067" xr:uid="{307090F2-7D02-40B7-BEDA-3D2B4897ADD9}"/>
    <hyperlink ref="K189" r:id="rId931" display="https://bases.athle.fr/asp.net/liste.aspx?frmbase=resultats&amp;frmmode=1&amp;frmespace=0&amp;frmcompetition=280639&amp;FrmLigue=G-E" xr:uid="{AE4B10C5-C220-4F11-A7C3-4D5DBA8B0494}"/>
    <hyperlink ref="M189" r:id="rId932" tooltip="Résultats pour la catégorie du participant" display="https://bases.athle.fr/asp.net/liste.aspx?frmbase=resultats&amp;frmmode=1&amp;frmespace=0&amp;frmcompetition=280639&amp;frmepreuve=FENSCH%20NORDIC%20TOUR%20/%20TCX&amp;frmcategorie=M5&amp;frmsexe=M" xr:uid="{4ACB0010-FDAD-4DFB-B486-26268A1C10E6}"/>
    <hyperlink ref="E190" r:id="rId933" display="javascript:bddThrowAthlete('resultats', 25054807, 0)" xr:uid="{C35BD16A-3DA1-40B1-A5B7-F6ED0BAD308F}"/>
    <hyperlink ref="G190" r:id="rId934" display="https://bases.athle.fr/asp.net/liste.aspx?frmbase=resultats&amp;frmmode=1&amp;pardisplay=1&amp;frmespace=0&amp;frmcompetition=280639&amp;frmclub=010010" xr:uid="{0FB98BD0-DAC8-453B-8C69-B98532331E38}"/>
    <hyperlink ref="I190" r:id="rId935" display="https://bases.athle.fr/asp.net/liste.aspx?frmbase=resultats&amp;frmmode=1&amp;frmespace=0&amp;frmcompetition=280639&amp;FrmDepartement=010" xr:uid="{C28EDEB7-5918-431F-B67A-A9EB4C977193}"/>
    <hyperlink ref="K190" r:id="rId936" display="https://bases.athle.fr/asp.net/liste.aspx?frmbase=resultats&amp;frmmode=1&amp;frmespace=0&amp;frmcompetition=280639&amp;FrmLigue=G-E" xr:uid="{94845BC3-7EA1-40CC-8824-B15C6C94A983}"/>
    <hyperlink ref="M190" r:id="rId937" tooltip="Résultats pour la catégorie du participant" display="https://bases.athle.fr/asp.net/liste.aspx?frmbase=resultats&amp;frmmode=1&amp;frmespace=0&amp;frmcompetition=280639&amp;frmepreuve=FENSCH%20NORDIC%20TOUR%20/%20TCX&amp;frmcategorie=M6&amp;frmsexe=M" xr:uid="{508976A0-1F63-42A6-BED2-C246B575D83F}"/>
    <hyperlink ref="E191" r:id="rId938" display="javascript:bddThrowAthlete('resultats', 29638468, 0)" xr:uid="{0346DD8A-05C9-4737-96E4-BD2C519CB996}"/>
    <hyperlink ref="G191" r:id="rId939" display="https://bases.athle.fr/asp.net/liste.aspx?frmbase=resultats&amp;frmmode=1&amp;pardisplay=1&amp;frmespace=0&amp;frmcompetition=280639&amp;frmclub=054052" xr:uid="{D4EB1934-D1D5-45D5-AB37-0D7EE5E1C762}"/>
    <hyperlink ref="I191" r:id="rId940" display="https://bases.athle.fr/asp.net/liste.aspx?frmbase=resultats&amp;frmmode=1&amp;frmespace=0&amp;frmcompetition=280639&amp;FrmDepartement=054" xr:uid="{731AE973-14F9-4098-BA11-E36D39A77D19}"/>
    <hyperlink ref="K191" r:id="rId941" display="https://bases.athle.fr/asp.net/liste.aspx?frmbase=resultats&amp;frmmode=1&amp;frmespace=0&amp;frmcompetition=280639&amp;FrmLigue=G-E" xr:uid="{1DADFA76-8855-41F2-B0C8-49EEA8D04106}"/>
    <hyperlink ref="M191" r:id="rId942" tooltip="Résultats pour la catégorie du participant" display="https://bases.athle.fr/asp.net/liste.aspx?frmbase=resultats&amp;frmmode=1&amp;frmespace=0&amp;frmcompetition=280639&amp;frmepreuve=FENSCH%20NORDIC%20TOUR%20/%20TCX&amp;frmcategorie=M3&amp;frmsexe=F" xr:uid="{25EEB4E8-FB15-435A-B31C-249342B7F726}"/>
    <hyperlink ref="E192" r:id="rId943" display="javascript:bddThrowAthlete('resultats', 26346673, 0)" xr:uid="{1E5C4FA3-7F30-45A7-9988-D1E827CD4792}"/>
    <hyperlink ref="G192" r:id="rId944" display="https://bases.athle.fr/asp.net/liste.aspx?frmbase=resultats&amp;frmmode=1&amp;pardisplay=1&amp;frmespace=0&amp;frmcompetition=280639&amp;frmclub=010010" xr:uid="{6117EB81-2136-4374-B0FD-EB26DEF656EC}"/>
    <hyperlink ref="I192" r:id="rId945" display="https://bases.athle.fr/asp.net/liste.aspx?frmbase=resultats&amp;frmmode=1&amp;frmespace=0&amp;frmcompetition=280639&amp;FrmDepartement=010" xr:uid="{C55A82AD-3D34-49FB-8006-112BF4B634CC}"/>
    <hyperlink ref="K192" r:id="rId946" display="https://bases.athle.fr/asp.net/liste.aspx?frmbase=resultats&amp;frmmode=1&amp;frmespace=0&amp;frmcompetition=280639&amp;FrmLigue=G-E" xr:uid="{B7C42746-A28E-4C67-9442-6722BF7D6950}"/>
    <hyperlink ref="M192" r:id="rId947" tooltip="Résultats pour la catégorie du participant" display="https://bases.athle.fr/asp.net/liste.aspx?frmbase=resultats&amp;frmmode=1&amp;frmespace=0&amp;frmcompetition=280639&amp;frmepreuve=FENSCH%20NORDIC%20TOUR%20/%20TCX&amp;frmcategorie=M3&amp;frmsexe=F" xr:uid="{826CADF6-2196-4D2F-ADE8-A94DC34A44FC}"/>
    <hyperlink ref="E193" r:id="rId948" display="javascript:bddThrowAthlete('resultats', 26677998, 0)" xr:uid="{C96B9C0D-DF6A-459D-8C8A-2398033AC8B7}"/>
    <hyperlink ref="G193" r:id="rId949" display="https://bases.athle.fr/asp.net/liste.aspx?frmbase=resultats&amp;frmmode=1&amp;pardisplay=1&amp;frmespace=0&amp;frmcompetition=280639&amp;frmclub=054052" xr:uid="{34EB7E82-E9BA-4AD8-B718-083261FC2F25}"/>
    <hyperlink ref="I193" r:id="rId950" display="https://bases.athle.fr/asp.net/liste.aspx?frmbase=resultats&amp;frmmode=1&amp;frmespace=0&amp;frmcompetition=280639&amp;FrmDepartement=054" xr:uid="{FF1032DE-DDB9-44BD-9E28-9B230DC65108}"/>
    <hyperlink ref="K193" r:id="rId951" display="https://bases.athle.fr/asp.net/liste.aspx?frmbase=resultats&amp;frmmode=1&amp;frmespace=0&amp;frmcompetition=280639&amp;FrmLigue=G-E" xr:uid="{0EFD4E46-8A6C-4E7C-BF2A-92A143D5F785}"/>
    <hyperlink ref="M193" r:id="rId952" tooltip="Résultats pour la catégorie du participant" display="https://bases.athle.fr/asp.net/liste.aspx?frmbase=resultats&amp;frmmode=1&amp;frmespace=0&amp;frmcompetition=280639&amp;frmepreuve=FENSCH%20NORDIC%20TOUR%20/%20TCX&amp;frmcategorie=M4&amp;frmsexe=M" xr:uid="{BD7DD1DB-28DD-4B40-9847-74B2358888FA}"/>
    <hyperlink ref="E194" r:id="rId953" display="javascript:bddThrowAthlete('resultats', 3374212, 0)" xr:uid="{BD8AD1D0-02ED-4EAD-AFFA-0B17CA69808D}"/>
    <hyperlink ref="G194" r:id="rId954" display="https://bases.athle.fr/asp.net/liste.aspx?frmbase=resultats&amp;frmmode=1&amp;pardisplay=1&amp;frmespace=0&amp;frmcompetition=280639&amp;frmclub=068044" xr:uid="{380997D4-E74A-4E76-8E7D-8A89A692BD75}"/>
    <hyperlink ref="I194" r:id="rId955" display="https://bases.athle.fr/asp.net/liste.aspx?frmbase=resultats&amp;frmmode=1&amp;frmespace=0&amp;frmcompetition=280639&amp;FrmDepartement=068" xr:uid="{4D205816-FD25-4CE5-8CD5-C15F28D61FA6}"/>
    <hyperlink ref="K194" r:id="rId956" display="https://bases.athle.fr/asp.net/liste.aspx?frmbase=resultats&amp;frmmode=1&amp;frmespace=0&amp;frmcompetition=280639&amp;FrmLigue=G-E" xr:uid="{37248834-C197-4DCF-A3EA-4BCD1BA0CDD5}"/>
    <hyperlink ref="M194" r:id="rId957" tooltip="Résultats pour la catégorie du participant" display="https://bases.athle.fr/asp.net/liste.aspx?frmbase=resultats&amp;frmmode=1&amp;frmespace=0&amp;frmcompetition=280639&amp;frmepreuve=FENSCH%20NORDIC%20TOUR%20/%20TCX&amp;frmcategorie=M5&amp;frmsexe=M" xr:uid="{CE18D4C6-0B17-4011-95EA-1FA887D19805}"/>
    <hyperlink ref="E195" r:id="rId958" display="javascript:bddThrowAthlete('resultats', 25311737, 0)" xr:uid="{B0305854-740F-4783-B8A2-018FC40EA05B}"/>
    <hyperlink ref="G195" r:id="rId959" display="https://bases.athle.fr/asp.net/liste.aspx?frmbase=resultats&amp;frmmode=1&amp;pardisplay=1&amp;frmespace=0&amp;frmcompetition=280639&amp;frmclub=057058" xr:uid="{B6819765-37BF-4AF5-9B20-B48B9569FC45}"/>
    <hyperlink ref="I195" r:id="rId960" display="https://bases.athle.fr/asp.net/liste.aspx?frmbase=resultats&amp;frmmode=1&amp;frmespace=0&amp;frmcompetition=280639&amp;FrmDepartement=057" xr:uid="{AB489B5D-5FEE-43EC-B7FA-D4C908458578}"/>
    <hyperlink ref="K195" r:id="rId961" display="https://bases.athle.fr/asp.net/liste.aspx?frmbase=resultats&amp;frmmode=1&amp;frmespace=0&amp;frmcompetition=280639&amp;FrmLigue=G-E" xr:uid="{3E82C5CC-7E46-4C27-B9A5-D98BC2D89CF6}"/>
    <hyperlink ref="M195" r:id="rId962" tooltip="Résultats pour la catégorie du participant" display="https://bases.athle.fr/asp.net/liste.aspx?frmbase=resultats&amp;frmmode=1&amp;frmespace=0&amp;frmcompetition=280639&amp;frmepreuve=FENSCH%20NORDIC%20TOUR%20/%20TCX&amp;frmcategorie=M3&amp;frmsexe=M" xr:uid="{4CD8245D-1661-4F63-9FB5-0184907EE40E}"/>
    <hyperlink ref="E196" r:id="rId963" display="javascript:bddThrowAthlete('resultats', 26677964, 0)" xr:uid="{71FB10C3-A324-4F73-8EA9-C031F669A924}"/>
    <hyperlink ref="G196" r:id="rId964" display="https://bases.athle.fr/asp.net/liste.aspx?frmbase=resultats&amp;frmmode=1&amp;pardisplay=1&amp;frmespace=0&amp;frmcompetition=280639&amp;frmclub=054052" xr:uid="{BDCB7BEA-08E3-4D28-A058-9005210AEDE8}"/>
    <hyperlink ref="I196" r:id="rId965" display="https://bases.athle.fr/asp.net/liste.aspx?frmbase=resultats&amp;frmmode=1&amp;frmespace=0&amp;frmcompetition=280639&amp;FrmDepartement=054" xr:uid="{6462C29F-9558-4191-8141-2019201E89DE}"/>
    <hyperlink ref="K196" r:id="rId966" display="https://bases.athle.fr/asp.net/liste.aspx?frmbase=resultats&amp;frmmode=1&amp;frmespace=0&amp;frmcompetition=280639&amp;FrmLigue=G-E" xr:uid="{A6226D00-FA69-4B3C-AE19-3E188F74DEA1}"/>
    <hyperlink ref="M196" r:id="rId967" tooltip="Résultats pour la catégorie du participant" display="https://bases.athle.fr/asp.net/liste.aspx?frmbase=resultats&amp;frmmode=1&amp;frmespace=0&amp;frmcompetition=280639&amp;frmepreuve=FENSCH%20NORDIC%20TOUR%20/%20TCX&amp;frmcategorie=M5&amp;frmsexe=F" xr:uid="{B65AED97-5325-414E-A8F6-26EEABEF9789}"/>
    <hyperlink ref="E197" r:id="rId968" display="javascript:bddThrowAthlete('resultats', 11573470, 0)" xr:uid="{98C3712A-7F07-477B-B3E6-DA57062EFCB7}"/>
    <hyperlink ref="G197" r:id="rId969" display="https://bases.athle.fr/asp.net/liste.aspx?frmbase=resultats&amp;frmmode=1&amp;pardisplay=1&amp;frmespace=0&amp;frmcompetition=280639&amp;frmclub=060191" xr:uid="{75D1F0B6-3695-471A-A560-3276C551D130}"/>
    <hyperlink ref="I197" r:id="rId970" display="https://bases.athle.fr/asp.net/liste.aspx?frmbase=resultats&amp;frmmode=1&amp;frmespace=0&amp;frmcompetition=280639&amp;FrmDepartement=060" xr:uid="{2789444D-D562-4BC2-A56C-F4A9C7A6FFE5}"/>
    <hyperlink ref="K197" r:id="rId971" display="https://bases.athle.fr/asp.net/liste.aspx?frmbase=resultats&amp;frmmode=1&amp;frmespace=0&amp;frmcompetition=280639&amp;FrmLigue=H-F" xr:uid="{3FD2910B-2232-48C2-9E34-A4427D5CC4CE}"/>
    <hyperlink ref="M197" r:id="rId972" tooltip="Résultats pour la catégorie du participant" display="https://bases.athle.fr/asp.net/liste.aspx?frmbase=resultats&amp;frmmode=1&amp;frmespace=0&amp;frmcompetition=280639&amp;frmepreuve=FENSCH%20NORDIC%20TOUR%20/%20TCX&amp;frmcategorie=M5&amp;frmsexe=M" xr:uid="{8EC1754F-F9E7-41B4-B960-149C723468E9}"/>
    <hyperlink ref="E198" r:id="rId973" display="javascript:bddThrowAthlete('resultats', 14665094, 0)" xr:uid="{91F2550F-BB0C-42B6-996B-DC4C55AAEB79}"/>
    <hyperlink ref="G198" r:id="rId974" display="https://bases.athle.fr/asp.net/liste.aspx?frmbase=resultats&amp;frmmode=1&amp;pardisplay=1&amp;frmespace=0&amp;frmcompetition=280639&amp;frmclub=060191" xr:uid="{32864815-171F-437B-8499-7FD25413BEC4}"/>
    <hyperlink ref="I198" r:id="rId975" display="https://bases.athle.fr/asp.net/liste.aspx?frmbase=resultats&amp;frmmode=1&amp;frmespace=0&amp;frmcompetition=280639&amp;FrmDepartement=060" xr:uid="{486464B6-DE88-45D1-8B53-18B26B64CB07}"/>
    <hyperlink ref="K198" r:id="rId976" display="https://bases.athle.fr/asp.net/liste.aspx?frmbase=resultats&amp;frmmode=1&amp;frmespace=0&amp;frmcompetition=280639&amp;FrmLigue=H-F" xr:uid="{ED239A33-DE70-44C7-9363-3D10880E5C4B}"/>
    <hyperlink ref="M198" r:id="rId977" tooltip="Résultats pour la catégorie du participant" display="https://bases.athle.fr/asp.net/liste.aspx?frmbase=resultats&amp;frmmode=1&amp;frmespace=0&amp;frmcompetition=280639&amp;frmepreuve=FENSCH%20NORDIC%20TOUR%20/%20TCX&amp;frmcategorie=M5&amp;frmsexe=F" xr:uid="{D16113CB-30AD-465F-AA6B-7D4517AEDA14}"/>
    <hyperlink ref="E199" r:id="rId978" display="javascript:bddThrowAthlete('resultats', 609718, 0)" xr:uid="{655E3EBD-9681-4FD1-93FB-A9CED54A98FC}"/>
    <hyperlink ref="G199" r:id="rId979" display="https://bases.athle.fr/asp.net/liste.aspx?frmbase=resultats&amp;frmmode=1&amp;pardisplay=1&amp;frmespace=0&amp;frmcompetition=280639&amp;frmclub=057052" xr:uid="{DB688C7A-9E42-4893-9999-D0C7C329D048}"/>
    <hyperlink ref="I199" r:id="rId980" display="https://bases.athle.fr/asp.net/liste.aspx?frmbase=resultats&amp;frmmode=1&amp;frmespace=0&amp;frmcompetition=280639&amp;FrmDepartement=057" xr:uid="{6ACCE7AE-B5F7-4E40-88FC-2A3F643CADA4}"/>
    <hyperlink ref="K199" r:id="rId981" display="https://bases.athle.fr/asp.net/liste.aspx?frmbase=resultats&amp;frmmode=1&amp;frmespace=0&amp;frmcompetition=280639&amp;FrmLigue=G-E" xr:uid="{AFF34439-29E7-40E9-B702-01FA2E62ED4C}"/>
    <hyperlink ref="M199" r:id="rId982" tooltip="Résultats pour la catégorie du participant" display="https://bases.athle.fr/asp.net/liste.aspx?frmbase=resultats&amp;frmmode=1&amp;frmespace=0&amp;frmcompetition=280639&amp;frmepreuve=FENSCH%20NORDIC%20TOUR%20/%20TCX&amp;frmcategorie=SE&amp;frmsexe=M" xr:uid="{0DB718DD-FA7E-4E49-9707-E0CA149D98BA}"/>
    <hyperlink ref="E200" r:id="rId983" display="javascript:bddThrowAthlete('resultats', 26644230, 0)" xr:uid="{10DCFAAC-F137-43AC-9D89-17F0F5B7CDA8}"/>
    <hyperlink ref="G200" r:id="rId984" display="https://bases.athle.fr/asp.net/liste.aspx?frmbase=resultats&amp;frmmode=1&amp;pardisplay=1&amp;frmespace=0&amp;frmcompetition=280639&amp;frmclub=057027" xr:uid="{AB0742E6-18E2-4409-B079-194D90078AD4}"/>
    <hyperlink ref="I200" r:id="rId985" display="https://bases.athle.fr/asp.net/liste.aspx?frmbase=resultats&amp;frmmode=1&amp;frmespace=0&amp;frmcompetition=280639&amp;FrmDepartement=057" xr:uid="{CBCFF513-7398-4B41-B698-54A46AA3F1FB}"/>
    <hyperlink ref="K200" r:id="rId986" display="https://bases.athle.fr/asp.net/liste.aspx?frmbase=resultats&amp;frmmode=1&amp;frmespace=0&amp;frmcompetition=280639&amp;FrmLigue=G-E" xr:uid="{9FC393F3-556D-4E3B-8AFF-CA69860B196B}"/>
    <hyperlink ref="M200" r:id="rId987" tooltip="Résultats pour la catégorie du participant" display="https://bases.athle.fr/asp.net/liste.aspx?frmbase=resultats&amp;frmmode=1&amp;frmespace=0&amp;frmcompetition=280639&amp;frmepreuve=FENSCH%20NORDIC%20TOUR%20/%20TCX&amp;frmcategorie=M5&amp;frmsexe=F" xr:uid="{A6440917-9EE3-431F-A383-185087095BB2}"/>
    <hyperlink ref="E201" r:id="rId988" display="javascript:bddThrowAthlete('resultats', 1719172, 0)" xr:uid="{88FDA10B-2E5A-4354-B45E-CF0F16FFBE53}"/>
    <hyperlink ref="G201" r:id="rId989" display="https://bases.athle.fr/asp.net/liste.aspx?frmbase=resultats&amp;frmmode=1&amp;pardisplay=1&amp;frmespace=0&amp;frmcompetition=280639&amp;frmclub=021008" xr:uid="{82187EF9-C9B9-42E8-904A-2F26ACCD6F5E}"/>
    <hyperlink ref="I201" r:id="rId990" display="https://bases.athle.fr/asp.net/liste.aspx?frmbase=resultats&amp;frmmode=1&amp;frmespace=0&amp;frmcompetition=280639&amp;FrmDepartement=021" xr:uid="{F7AA1865-6436-4B32-B77B-54AB0A57B44C}"/>
    <hyperlink ref="K201" r:id="rId991" display="https://bases.athle.fr/asp.net/liste.aspx?frmbase=resultats&amp;frmmode=1&amp;frmespace=0&amp;frmcompetition=280639&amp;FrmLigue=BFC" xr:uid="{3036B5CD-B7FE-478B-955A-611F19751B70}"/>
    <hyperlink ref="M201" r:id="rId992" tooltip="Résultats pour la catégorie du participant" display="https://bases.athle.fr/asp.net/liste.aspx?frmbase=resultats&amp;frmmode=1&amp;frmespace=0&amp;frmcompetition=280639&amp;frmepreuve=FENSCH%20NORDIC%20TOUR%20/%20TCX&amp;frmcategorie=M7&amp;frmsexe=M" xr:uid="{B0E0A856-D45E-4A43-8E31-50A5E85B2766}"/>
    <hyperlink ref="E202" r:id="rId993" display="javascript:bddThrowAthlete('resultats', 26018392, 0)" xr:uid="{9E78D629-E05C-4B2F-961B-0966394D1F10}"/>
    <hyperlink ref="G202" r:id="rId994" display="https://bases.athle.fr/asp.net/liste.aspx?frmbase=resultats&amp;frmmode=1&amp;pardisplay=1&amp;frmespace=0&amp;frmcompetition=280639&amp;frmclub=057058" xr:uid="{822E3396-D684-4823-B809-1A155FEF7015}"/>
    <hyperlink ref="I202" r:id="rId995" display="https://bases.athle.fr/asp.net/liste.aspx?frmbase=resultats&amp;frmmode=1&amp;frmespace=0&amp;frmcompetition=280639&amp;FrmDepartement=057" xr:uid="{421EDC12-7DAD-4E90-B1DD-A635E41488CF}"/>
    <hyperlink ref="K202" r:id="rId996" display="https://bases.athle.fr/asp.net/liste.aspx?frmbase=resultats&amp;frmmode=1&amp;frmespace=0&amp;frmcompetition=280639&amp;FrmLigue=G-E" xr:uid="{ECE39CF8-E8D0-4519-A1C2-118FA99B9B88}"/>
    <hyperlink ref="M202" r:id="rId997" tooltip="Résultats pour la catégorie du participant" display="https://bases.athle.fr/asp.net/liste.aspx?frmbase=resultats&amp;frmmode=1&amp;frmespace=0&amp;frmcompetition=280639&amp;frmepreuve=FENSCH%20NORDIC%20TOUR%20/%20TCX&amp;frmcategorie=M3&amp;frmsexe=F" xr:uid="{0234C10C-EE30-4C7C-A585-37B59757CD34}"/>
    <hyperlink ref="E203" r:id="rId998" display="javascript:bddThrowAthlete('resultats', 9279138, 0)" xr:uid="{51F03C7A-4923-4D25-8A84-9B63569A1EEA}"/>
    <hyperlink ref="G203" r:id="rId999" display="https://bases.athle.fr/asp.net/liste.aspx?frmbase=resultats&amp;frmmode=1&amp;pardisplay=1&amp;frmespace=0&amp;frmcompetition=280639&amp;frmclub=068044" xr:uid="{FF24184D-3355-4BA4-AC81-CF817AAC7D29}"/>
    <hyperlink ref="I203" r:id="rId1000" display="https://bases.athle.fr/asp.net/liste.aspx?frmbase=resultats&amp;frmmode=1&amp;frmespace=0&amp;frmcompetition=280639&amp;FrmDepartement=068" xr:uid="{B2C08B0F-4A5F-4585-BDFD-B90DA29178D2}"/>
    <hyperlink ref="K203" r:id="rId1001" display="https://bases.athle.fr/asp.net/liste.aspx?frmbase=resultats&amp;frmmode=1&amp;frmespace=0&amp;frmcompetition=280639&amp;FrmLigue=G-E" xr:uid="{5020D875-4C0B-4021-B8F4-A39A239C7996}"/>
    <hyperlink ref="M203" r:id="rId1002" tooltip="Résultats pour la catégorie du participant" display="https://bases.athle.fr/asp.net/liste.aspx?frmbase=resultats&amp;frmmode=1&amp;frmespace=0&amp;frmcompetition=280639&amp;frmepreuve=FENSCH%20NORDIC%20TOUR%20/%20TCX&amp;frmcategorie=M9&amp;frmsexe=M" xr:uid="{93CA55B3-27B1-4820-B375-F883167DA789}"/>
    <hyperlink ref="E204" r:id="rId1003" display="javascript:bddThrowAthlete('resultats', 19282699, 0)" xr:uid="{0BCC5A2A-7859-4A72-91F4-396B61CE1BA1}"/>
    <hyperlink ref="G204" r:id="rId1004" display="https://bases.athle.fr/asp.net/liste.aspx?frmbase=resultats&amp;frmmode=1&amp;pardisplay=1&amp;frmespace=0&amp;frmcompetition=280639&amp;frmclub=068044" xr:uid="{BDA136A1-A0D2-45FF-89D9-343FF982B75E}"/>
    <hyperlink ref="I204" r:id="rId1005" display="https://bases.athle.fr/asp.net/liste.aspx?frmbase=resultats&amp;frmmode=1&amp;frmespace=0&amp;frmcompetition=280639&amp;FrmDepartement=068" xr:uid="{3B8179B1-C808-4B38-A11E-5619C2672589}"/>
    <hyperlink ref="K204" r:id="rId1006" display="https://bases.athle.fr/asp.net/liste.aspx?frmbase=resultats&amp;frmmode=1&amp;frmespace=0&amp;frmcompetition=280639&amp;FrmLigue=G-E" xr:uid="{C60B7ADF-2EDB-43D9-983C-790335F81E32}"/>
    <hyperlink ref="M204" r:id="rId1007" tooltip="Résultats pour la catégorie du participant" display="https://bases.athle.fr/asp.net/liste.aspx?frmbase=resultats&amp;frmmode=1&amp;frmespace=0&amp;frmcompetition=280639&amp;frmepreuve=FENSCH%20NORDIC%20TOUR%20/%20TCX&amp;frmcategorie=M8&amp;frmsexe=M" xr:uid="{D6A9513F-5AD1-460B-A7A0-F1AB6B9F529D}"/>
    <hyperlink ref="E205" r:id="rId1008" display="javascript:bddThrowAthlete('resultats', 23057157, 0)" xr:uid="{4844E9F2-123E-4FFA-869F-0F99EBA509E5}"/>
    <hyperlink ref="G205" r:id="rId1009" display="https://bases.athle.fr/asp.net/liste.aspx?frmbase=resultats&amp;frmmode=1&amp;pardisplay=1&amp;frmespace=0&amp;frmcompetition=280639&amp;frmclub=060191" xr:uid="{0FD3CEE1-6FA4-49DE-9FCF-7B32F51BDB72}"/>
    <hyperlink ref="I205" r:id="rId1010" display="https://bases.athle.fr/asp.net/liste.aspx?frmbase=resultats&amp;frmmode=1&amp;frmespace=0&amp;frmcompetition=280639&amp;FrmDepartement=060" xr:uid="{C9E271E0-7B98-46EC-8D3A-8E6EE15EE4C6}"/>
    <hyperlink ref="K205" r:id="rId1011" display="https://bases.athle.fr/asp.net/liste.aspx?frmbase=resultats&amp;frmmode=1&amp;frmespace=0&amp;frmcompetition=280639&amp;FrmLigue=H-F" xr:uid="{C53C4A02-C498-44E8-A85C-B284650C423E}"/>
    <hyperlink ref="M205" r:id="rId1012" tooltip="Résultats pour la catégorie du participant" display="https://bases.athle.fr/asp.net/liste.aspx?frmbase=resultats&amp;frmmode=1&amp;frmespace=0&amp;frmcompetition=280639&amp;frmepreuve=FENSCH%20NORDIC%20TOUR%20/%20TCX&amp;frmcategorie=M7&amp;frmsexe=F" xr:uid="{0548D7FA-AF6D-48D4-8C05-F7874E28934A}"/>
    <hyperlink ref="M206" r:id="rId1013" tooltip="Résultats pour la catégorie du participant" display="https://bases.athle.fr/asp.net/liste.aspx?frmbase=resultats&amp;frmmode=1&amp;frmespace=0&amp;frmcompetition=280639&amp;frmepreuve=FENSCH%20NORDIC%20TOUR%20/%20TCX&amp;frmcategorie=M6&amp;frmsexe=M" xr:uid="{13176A25-C868-4AF7-A109-ED6712D6AD6E}"/>
    <hyperlink ref="E207" r:id="rId1014" display="javascript:bddThrowAthlete('resultats', 22466881, 0)" xr:uid="{080EBCC4-9788-45BC-A862-F4364839D3A3}"/>
    <hyperlink ref="G207" r:id="rId1015" display="https://bases.athle.fr/asp.net/liste.aspx?frmbase=resultats&amp;frmmode=1&amp;pardisplay=1&amp;frmespace=0&amp;frmcompetition=280639&amp;frmclub=057052" xr:uid="{C8EF9E17-7802-4E8C-8D2A-39787809CAE2}"/>
    <hyperlink ref="I207" r:id="rId1016" display="https://bases.athle.fr/asp.net/liste.aspx?frmbase=resultats&amp;frmmode=1&amp;frmespace=0&amp;frmcompetition=280639&amp;FrmDepartement=057" xr:uid="{31A11DB9-DBB0-4DFD-89F8-DB4C9072BDDC}"/>
    <hyperlink ref="K207" r:id="rId1017" display="https://bases.athle.fr/asp.net/liste.aspx?frmbase=resultats&amp;frmmode=1&amp;frmespace=0&amp;frmcompetition=280639&amp;FrmLigue=G-E" xr:uid="{951B1B2F-19AA-44CF-BECF-2EE14743D5A5}"/>
    <hyperlink ref="M207" r:id="rId1018" tooltip="Résultats pour la catégorie du participant" display="https://bases.athle.fr/asp.net/liste.aspx?frmbase=resultats&amp;frmmode=1&amp;frmespace=0&amp;frmcompetition=280639&amp;frmepreuve=FENSCH%20NORDIC%20TOUR%20/%20TCX&amp;frmcategorie=M0&amp;frmsexe=F" xr:uid="{B4022753-E021-4649-AA27-2AE3A68C0A20}"/>
    <hyperlink ref="E208" r:id="rId1019" display="javascript:bddThrowAthlete('resultats', 15263097, 0)" xr:uid="{FDD95101-B72A-42EB-BA22-0190A84C1512}"/>
    <hyperlink ref="G208" r:id="rId1020" display="https://bases.athle.fr/asp.net/liste.aspx?frmbase=resultats&amp;frmmode=1&amp;pardisplay=1&amp;frmespace=0&amp;frmcompetition=280639&amp;frmclub=078468" xr:uid="{CE1D8BF2-1499-4518-933F-58883EB7472D}"/>
    <hyperlink ref="I208" r:id="rId1021" display="https://bases.athle.fr/asp.net/liste.aspx?frmbase=resultats&amp;frmmode=1&amp;frmespace=0&amp;frmcompetition=280639&amp;FrmDepartement=078" xr:uid="{65552E59-5547-48C7-9A48-E18BB2C3F321}"/>
    <hyperlink ref="K208" r:id="rId1022" display="https://bases.athle.fr/asp.net/liste.aspx?frmbase=resultats&amp;frmmode=1&amp;frmespace=0&amp;frmcompetition=280639&amp;FrmLigue=I-F" xr:uid="{A70D1D0F-BBC6-41AB-8A50-38E2DAA34276}"/>
    <hyperlink ref="M208" r:id="rId1023" tooltip="Résultats pour la catégorie du participant" display="https://bases.athle.fr/asp.net/liste.aspx?frmbase=resultats&amp;frmmode=1&amp;frmespace=0&amp;frmcompetition=280639&amp;frmepreuve=FENSCH%20NORDIC%20TOUR%20/%20TCX&amp;frmcategorie=M8&amp;frmsexe=M" xr:uid="{0DBFDC5A-CFA4-4529-AD4D-9CBBAF176EC8}"/>
    <hyperlink ref="E209" r:id="rId1024" display="javascript:bddThrowAthlete('resultats', 25612694, 0)" xr:uid="{39EE833D-53DB-427D-8A86-A9F2610347E0}"/>
    <hyperlink ref="G209" r:id="rId1025" display="https://bases.athle.fr/asp.net/liste.aspx?frmbase=resultats&amp;frmmode=1&amp;pardisplay=1&amp;frmespace=0&amp;frmcompetition=284881&amp;frmclub=068009" xr:uid="{B38DA168-C293-4A65-BFD8-479D9468272D}"/>
    <hyperlink ref="I209" r:id="rId1026" display="https://bases.athle.fr/asp.net/liste.aspx?frmbase=resultats&amp;frmmode=1&amp;frmespace=0&amp;frmcompetition=284881&amp;FrmDepartement=068" xr:uid="{769FBC5B-6E97-4284-B1A6-F2C329AAA519}"/>
    <hyperlink ref="K209" r:id="rId1027" display="https://bases.athle.fr/asp.net/liste.aspx?frmbase=resultats&amp;frmmode=1&amp;frmespace=0&amp;frmcompetition=284881&amp;FrmLigue=G-E" xr:uid="{442932D6-A7A4-45D5-9D1B-6873E378118A}"/>
    <hyperlink ref="M209" r:id="rId1028" tooltip="Résultats pour la catégorie du participant" display="https://bases.athle.fr/asp.net/liste.aspx?frmbase=resultats&amp;frmmode=1&amp;frmespace=0&amp;frmcompetition=284881&amp;frmepreuve=MN%20Label%20Depart.%20Loisir/Initiation%20/%20TCX&amp;frmcategorie=CA&amp;frmsexe=M" xr:uid="{CE2B2307-E3F9-46CC-BBFF-29FA9C87C3B5}"/>
    <hyperlink ref="E210" r:id="rId1029" display="javascript:bddThrowAthlete('resultats', 13307087, 0)" xr:uid="{9E7BA364-0482-4991-B8CB-87D471CA93CF}"/>
    <hyperlink ref="G210" r:id="rId1030" display="https://bases.athle.fr/asp.net/liste.aspx?frmbase=resultats&amp;frmmode=1&amp;pardisplay=1&amp;frmespace=0&amp;frmcompetition=284881&amp;frmclub=068009" xr:uid="{60021F22-AF51-489B-8BEB-460D935C5C93}"/>
    <hyperlink ref="I210" r:id="rId1031" display="https://bases.athle.fr/asp.net/liste.aspx?frmbase=resultats&amp;frmmode=1&amp;frmespace=0&amp;frmcompetition=284881&amp;FrmDepartement=068" xr:uid="{914B2918-20FE-460F-A039-B0071B5C5160}"/>
    <hyperlink ref="K210" r:id="rId1032" display="https://bases.athle.fr/asp.net/liste.aspx?frmbase=resultats&amp;frmmode=1&amp;frmespace=0&amp;frmcompetition=284881&amp;FrmLigue=G-E" xr:uid="{941FB32E-5642-43DB-A65A-8AAE3DE40CD0}"/>
    <hyperlink ref="M210" r:id="rId1033" tooltip="Résultats pour la catégorie du participant" display="https://bases.athle.fr/asp.net/liste.aspx?frmbase=resultats&amp;frmmode=1&amp;frmespace=0&amp;frmcompetition=284881&amp;frmepreuve=MN%20Label%20Depart.%20Loisir/Initiation%20/%20TCX&amp;frmcategorie=M4&amp;frmsexe=M" xr:uid="{2249935D-A51D-44E6-817C-D52E0507662F}"/>
    <hyperlink ref="E211" r:id="rId1034" display="javascript:bddThrowAthlete('resultats', 26015086, 0)" xr:uid="{14796E97-3816-48BC-BA84-33679BD172B5}"/>
    <hyperlink ref="G211" r:id="rId1035" display="https://bases.athle.fr/asp.net/liste.aspx?frmbase=resultats&amp;frmmode=1&amp;pardisplay=1&amp;frmespace=0&amp;frmcompetition=284881&amp;frmclub=054052" xr:uid="{5D31D1B0-58F5-4900-8101-7D7502722C02}"/>
    <hyperlink ref="I211" r:id="rId1036" display="https://bases.athle.fr/asp.net/liste.aspx?frmbase=resultats&amp;frmmode=1&amp;frmespace=0&amp;frmcompetition=284881&amp;FrmDepartement=054" xr:uid="{C41657FF-AF63-400D-BE48-BE4A8BF9A39C}"/>
    <hyperlink ref="K211" r:id="rId1037" display="https://bases.athle.fr/asp.net/liste.aspx?frmbase=resultats&amp;frmmode=1&amp;frmespace=0&amp;frmcompetition=284881&amp;FrmLigue=G-E" xr:uid="{C8ECD285-419C-4997-9DF1-2469B6F46D86}"/>
    <hyperlink ref="M211" r:id="rId1038" tooltip="Résultats pour la catégorie du participant" display="https://bases.athle.fr/asp.net/liste.aspx?frmbase=resultats&amp;frmmode=1&amp;frmespace=0&amp;frmcompetition=284881&amp;frmepreuve=MN%20Label%20Depart.%20Loisir/Initiation%20/%20TCX&amp;frmcategorie=M4&amp;frmsexe=M" xr:uid="{0C0B9B90-320F-4101-9C1C-A88A69E52792}"/>
    <hyperlink ref="E212" r:id="rId1039" display="javascript:bddThrowAthlete('resultats', 18839611, 0)" xr:uid="{FEBFFC51-FC83-4E2B-92A7-D572EB490C6B}"/>
    <hyperlink ref="G212" r:id="rId1040" display="https://bases.athle.fr/asp.net/liste.aspx?frmbase=resultats&amp;frmmode=1&amp;pardisplay=1&amp;frmespace=0&amp;frmcompetition=284881&amp;frmclub=068009" xr:uid="{4E94B70F-8BE6-4D1E-A96B-82CB38823A7A}"/>
    <hyperlink ref="I212" r:id="rId1041" display="https://bases.athle.fr/asp.net/liste.aspx?frmbase=resultats&amp;frmmode=1&amp;frmespace=0&amp;frmcompetition=284881&amp;FrmDepartement=068" xr:uid="{961E925B-0F3E-4460-AC87-0DEEA8605293}"/>
    <hyperlink ref="K212" r:id="rId1042" display="https://bases.athle.fr/asp.net/liste.aspx?frmbase=resultats&amp;frmmode=1&amp;frmespace=0&amp;frmcompetition=284881&amp;FrmLigue=G-E" xr:uid="{2DE057A3-36D9-4228-B783-B02FB547D90D}"/>
    <hyperlink ref="M212" r:id="rId1043" tooltip="Résultats pour la catégorie du participant" display="https://bases.athle.fr/asp.net/liste.aspx?frmbase=resultats&amp;frmmode=1&amp;frmespace=0&amp;frmcompetition=284881&amp;frmepreuve=MN%20Label%20Depart.%20Loisir/Initiation%20/%20TCX&amp;frmcategorie=M2&amp;frmsexe=M" xr:uid="{2D337B4E-B1CA-4E7B-AD8A-10AD98CCB768}"/>
    <hyperlink ref="E213" r:id="rId1044" display="javascript:bddThrowAthlete('resultats', 25239950, 0)" xr:uid="{A7869AE2-834D-4744-9531-B30761F7E360}"/>
    <hyperlink ref="G213" r:id="rId1045" display="https://bases.athle.fr/asp.net/liste.aspx?frmbase=resultats&amp;frmmode=1&amp;pardisplay=1&amp;frmespace=0&amp;frmcompetition=284881&amp;frmclub=068009" xr:uid="{3EE8D967-B56F-4932-AA03-7D0CF34CFD68}"/>
    <hyperlink ref="I213" r:id="rId1046" display="https://bases.athle.fr/asp.net/liste.aspx?frmbase=resultats&amp;frmmode=1&amp;frmespace=0&amp;frmcompetition=284881&amp;FrmDepartement=068" xr:uid="{D86E19C1-FBC8-4A07-B099-8D9234A95109}"/>
    <hyperlink ref="K213" r:id="rId1047" display="https://bases.athle.fr/asp.net/liste.aspx?frmbase=resultats&amp;frmmode=1&amp;frmespace=0&amp;frmcompetition=284881&amp;FrmLigue=G-E" xr:uid="{E28F2AAD-220F-4386-9C35-414CEEE929A8}"/>
    <hyperlink ref="M213" r:id="rId1048" tooltip="Résultats pour la catégorie du participant" display="https://bases.athle.fr/asp.net/liste.aspx?frmbase=resultats&amp;frmmode=1&amp;frmespace=0&amp;frmcompetition=284881&amp;frmepreuve=MN%20Label%20Depart.%20Loisir/Initiation%20/%20TCX&amp;frmcategorie=M3&amp;frmsexe=F" xr:uid="{20E73B26-0171-40B0-8D58-B77433B93B4D}"/>
    <hyperlink ref="E214" r:id="rId1049" display="javascript:bddThrowAthlete('resultats', 20926124, 0)" xr:uid="{1C18486D-1C7A-40B2-8DFF-07F5C402DC76}"/>
    <hyperlink ref="G214" r:id="rId1050" display="https://bases.athle.fr/asp.net/liste.aspx?frmbase=resultats&amp;frmmode=1&amp;pardisplay=1&amp;frmespace=0&amp;frmcompetition=284881&amp;frmclub=054085" xr:uid="{6C96A891-1C75-42AF-8CDD-F8215D4119C8}"/>
    <hyperlink ref="I214" r:id="rId1051" display="https://bases.athle.fr/asp.net/liste.aspx?frmbase=resultats&amp;frmmode=1&amp;frmespace=0&amp;frmcompetition=284881&amp;FrmDepartement=054" xr:uid="{3F971783-212C-4FA2-B651-EF5D1DE7EB86}"/>
    <hyperlink ref="K214" r:id="rId1052" display="https://bases.athle.fr/asp.net/liste.aspx?frmbase=resultats&amp;frmmode=1&amp;frmespace=0&amp;frmcompetition=284881&amp;FrmLigue=G-E" xr:uid="{9514C3B6-CCEA-440E-BF96-42C6B74F9F89}"/>
    <hyperlink ref="M214" r:id="rId1053" tooltip="Résultats pour la catégorie du participant" display="https://bases.athle.fr/asp.net/liste.aspx?frmbase=resultats&amp;frmmode=1&amp;frmespace=0&amp;frmcompetition=284881&amp;frmepreuve=MN%20Label%20Depart.%20Loisir/Initiation%20/%20TCX&amp;frmcategorie=M3&amp;frmsexe=M" xr:uid="{13710C0F-2B8A-473B-8BD2-41B4B4F132D1}"/>
    <hyperlink ref="E215" r:id="rId1054" display="javascript:bddThrowAthlete('resultats', 24830805, 0)" xr:uid="{C8635305-98DD-4AAC-A776-A486220EE2A2}"/>
    <hyperlink ref="G215" r:id="rId1055" display="https://bases.athle.fr/asp.net/liste.aspx?frmbase=resultats&amp;frmmode=1&amp;pardisplay=1&amp;frmespace=0&amp;frmcompetition=284881&amp;frmclub=068009" xr:uid="{8831AF17-8C93-4D1D-9B36-84BA4C757CC4}"/>
    <hyperlink ref="I215" r:id="rId1056" display="https://bases.athle.fr/asp.net/liste.aspx?frmbase=resultats&amp;frmmode=1&amp;frmespace=0&amp;frmcompetition=284881&amp;FrmDepartement=068" xr:uid="{62465284-B047-488C-A34C-AD9C80E05C5A}"/>
    <hyperlink ref="K215" r:id="rId1057" display="https://bases.athle.fr/asp.net/liste.aspx?frmbase=resultats&amp;frmmode=1&amp;frmespace=0&amp;frmcompetition=284881&amp;FrmLigue=G-E" xr:uid="{D539299E-2EA0-4BC9-806E-B4ED6C6DC03C}"/>
    <hyperlink ref="M215" r:id="rId1058" tooltip="Résultats pour la catégorie du participant" display="https://bases.athle.fr/asp.net/liste.aspx?frmbase=resultats&amp;frmmode=1&amp;frmespace=0&amp;frmcompetition=284881&amp;frmepreuve=MN%20Label%20Depart.%20Loisir/Initiation%20/%20TCX&amp;frmcategorie=M6&amp;frmsexe=M" xr:uid="{7DB61943-1FD5-40D5-AEFF-5E93912A5F19}"/>
    <hyperlink ref="E216" r:id="rId1059" display="javascript:bddThrowAthlete('resultats', 26644181, 0)" xr:uid="{172861FA-C876-4BC5-9762-D759C5343EC3}"/>
    <hyperlink ref="G216" r:id="rId1060" display="https://bases.athle.fr/asp.net/liste.aspx?frmbase=resultats&amp;frmmode=1&amp;pardisplay=1&amp;frmespace=0&amp;frmcompetition=284881&amp;frmclub=054052" xr:uid="{50DE1686-A0A9-435D-BA91-BCDE8C7C3EB9}"/>
    <hyperlink ref="I216" r:id="rId1061" display="https://bases.athle.fr/asp.net/liste.aspx?frmbase=resultats&amp;frmmode=1&amp;frmespace=0&amp;frmcompetition=284881&amp;FrmDepartement=054" xr:uid="{3D7748B1-6D43-47C7-83E0-B3DA3375BAE7}"/>
    <hyperlink ref="K216" r:id="rId1062" display="https://bases.athle.fr/asp.net/liste.aspx?frmbase=resultats&amp;frmmode=1&amp;frmespace=0&amp;frmcompetition=284881&amp;FrmLigue=G-E" xr:uid="{9B7B7187-074A-40DB-BF1F-7AFC508674C9}"/>
    <hyperlink ref="M216" r:id="rId1063" tooltip="Résultats pour la catégorie du participant" display="https://bases.athle.fr/asp.net/liste.aspx?frmbase=resultats&amp;frmmode=1&amp;frmespace=0&amp;frmcompetition=284881&amp;frmepreuve=MN%20Label%20Depart.%20Loisir/Initiation%20/%20TCX&amp;frmcategorie=M2&amp;frmsexe=F" xr:uid="{326BF11E-A094-478E-9583-4767CB52126E}"/>
    <hyperlink ref="E217" r:id="rId1064" display="javascript:bddThrowAthlete('resultats', 19364495, 0)" xr:uid="{57829A91-977C-4532-B77F-26F564A4AFA2}"/>
    <hyperlink ref="G217" r:id="rId1065" display="https://bases.athle.fr/asp.net/liste.aspx?frmbase=resultats&amp;frmmode=1&amp;pardisplay=1&amp;frmespace=0&amp;frmcompetition=284881&amp;frmclub=068009" xr:uid="{0349B2A7-734A-4DEA-AD32-496F7BB361C7}"/>
    <hyperlink ref="I217" r:id="rId1066" display="https://bases.athle.fr/asp.net/liste.aspx?frmbase=resultats&amp;frmmode=1&amp;frmespace=0&amp;frmcompetition=284881&amp;FrmDepartement=068" xr:uid="{C9644A40-2EEB-4F68-A885-C424CA1E65CD}"/>
    <hyperlink ref="K217" r:id="rId1067" display="https://bases.athle.fr/asp.net/liste.aspx?frmbase=resultats&amp;frmmode=1&amp;frmespace=0&amp;frmcompetition=284881&amp;FrmLigue=G-E" xr:uid="{AF70549F-1632-4C55-9F22-ADDDD35E4FDA}"/>
    <hyperlink ref="M217" r:id="rId1068" tooltip="Résultats pour la catégorie du participant" display="https://bases.athle.fr/asp.net/liste.aspx?frmbase=resultats&amp;frmmode=1&amp;frmespace=0&amp;frmcompetition=284881&amp;frmepreuve=MN%20Label%20Depart.%20Loisir/Initiation%20/%20TCX&amp;frmcategorie=M6&amp;frmsexe=M" xr:uid="{8010E96C-BE89-4827-BDC5-A7B60BAB0B29}"/>
    <hyperlink ref="E218" r:id="rId1069" display="javascript:bddThrowAthlete('resultats', 705328, 0)" xr:uid="{67859AE6-CA98-4BBE-A00A-88AC77238902}"/>
    <hyperlink ref="G218" r:id="rId1070" display="https://bases.athle.fr/asp.net/liste.aspx?frmbase=resultats&amp;frmmode=1&amp;pardisplay=1&amp;frmespace=0&amp;frmcompetition=284881&amp;frmclub=067059" xr:uid="{33C40330-6B65-49F5-B080-CD6B47F0333F}"/>
    <hyperlink ref="I218" r:id="rId1071" display="https://bases.athle.fr/asp.net/liste.aspx?frmbase=resultats&amp;frmmode=1&amp;frmespace=0&amp;frmcompetition=284881&amp;FrmDepartement=067" xr:uid="{B7ADD798-4FD9-431D-84E8-DEB63F4F31C2}"/>
    <hyperlink ref="K218" r:id="rId1072" display="https://bases.athle.fr/asp.net/liste.aspx?frmbase=resultats&amp;frmmode=1&amp;frmespace=0&amp;frmcompetition=284881&amp;FrmLigue=G-E" xr:uid="{D7952D19-6826-4354-B0F2-894911F4CCFC}"/>
    <hyperlink ref="M218" r:id="rId1073" tooltip="Résultats pour la catégorie du participant" display="https://bases.athle.fr/asp.net/liste.aspx?frmbase=resultats&amp;frmmode=1&amp;frmespace=0&amp;frmcompetition=284881&amp;frmepreuve=MN%20Label%20Depart.%20Loisir/Initiation%20/%20TCX&amp;frmcategorie=M6&amp;frmsexe=M" xr:uid="{BA928DA3-7FFC-4954-9F53-F74AC03990AE}"/>
    <hyperlink ref="E219" r:id="rId1074" display="javascript:bddThrowAthlete('resultats', 9281661, 0)" xr:uid="{90270C8A-CD5E-40BD-B5EE-1BA1C7B77614}"/>
    <hyperlink ref="G219" r:id="rId1075" display="https://bases.athle.fr/asp.net/liste.aspx?frmbase=resultats&amp;frmmode=1&amp;pardisplay=1&amp;frmespace=0&amp;frmcompetition=284881&amp;frmclub=052020" xr:uid="{E7312CF5-3FF1-4F90-9619-97FE6B028F32}"/>
    <hyperlink ref="I219" r:id="rId1076" display="https://bases.athle.fr/asp.net/liste.aspx?frmbase=resultats&amp;frmmode=1&amp;frmespace=0&amp;frmcompetition=284881&amp;FrmDepartement=052" xr:uid="{0C3C94EB-B8C8-494A-994F-0F6B0B9AE002}"/>
    <hyperlink ref="K219" r:id="rId1077" display="https://bases.athle.fr/asp.net/liste.aspx?frmbase=resultats&amp;frmmode=1&amp;frmespace=0&amp;frmcompetition=284881&amp;FrmLigue=G-E" xr:uid="{9405A4D4-D446-4FEE-B340-7CD599F63375}"/>
    <hyperlink ref="M219" r:id="rId1078" tooltip="Résultats pour la catégorie du participant" display="https://bases.athle.fr/asp.net/liste.aspx?frmbase=resultats&amp;frmmode=1&amp;frmespace=0&amp;frmcompetition=284881&amp;frmepreuve=MN%20Label%20Depart.%20Loisir/Initiation%20/%20TCX&amp;frmcategorie=M7&amp;frmsexe=M" xr:uid="{7B9C90AD-7D51-4D41-80A7-97F6F0A6341B}"/>
    <hyperlink ref="E220" r:id="rId1079" display="javascript:bddThrowAthlete('resultats', 21895683, 0)" xr:uid="{3FAE4232-A13F-4B38-A643-D93D04EFBACD}"/>
    <hyperlink ref="G220" r:id="rId1080" display="https://bases.athle.fr/asp.net/liste.aspx?frmbase=resultats&amp;frmmode=1&amp;pardisplay=1&amp;frmespace=0&amp;frmcompetition=284881&amp;frmclub=068009" xr:uid="{D786D8A7-8B99-49C6-BAB0-109FA21FBB19}"/>
    <hyperlink ref="I220" r:id="rId1081" display="https://bases.athle.fr/asp.net/liste.aspx?frmbase=resultats&amp;frmmode=1&amp;frmespace=0&amp;frmcompetition=284881&amp;FrmDepartement=068" xr:uid="{5618DDE6-7DD9-443F-9D06-22B5B92DD89B}"/>
    <hyperlink ref="K220" r:id="rId1082" display="https://bases.athle.fr/asp.net/liste.aspx?frmbase=resultats&amp;frmmode=1&amp;frmespace=0&amp;frmcompetition=284881&amp;FrmLigue=G-E" xr:uid="{E9E1B237-F318-419A-A083-952DCFD0D776}"/>
    <hyperlink ref="M220" r:id="rId1083" tooltip="Résultats pour la catégorie du participant" display="https://bases.athle.fr/asp.net/liste.aspx?frmbase=resultats&amp;frmmode=1&amp;frmespace=0&amp;frmcompetition=284881&amp;frmepreuve=MN%20Label%20Depart.%20Loisir/Initiation%20/%20TCX&amp;frmcategorie=M2&amp;frmsexe=F" xr:uid="{9F031967-34EA-41CF-BE1E-EC41CFE2B5CE}"/>
    <hyperlink ref="E221" r:id="rId1084" display="javascript:bddThrowAthlete('resultats', 27189184, 0)" xr:uid="{4F15E779-C778-4B65-A115-C8BCBD4E1595}"/>
    <hyperlink ref="M221" r:id="rId1085" tooltip="Résultats pour la catégorie du participant" display="https://bases.athle.fr/asp.net/liste.aspx?frmbase=resultats&amp;frmmode=1&amp;frmespace=0&amp;frmcompetition=284881&amp;frmepreuve=MN%20Label%20Depart.%20Loisir/Initiation%20/%20TCX&amp;frmcategorie=M6&amp;frmsexe=M" xr:uid="{4157413E-5EF2-4058-8AA1-8C41990C5170}"/>
    <hyperlink ref="E222" r:id="rId1086" display="javascript:bddThrowAthlete('resultats', 14723745, 0)" xr:uid="{B3A1F6A3-E863-42AB-A8EC-ADD35654099D}"/>
    <hyperlink ref="G222" r:id="rId1087" display="https://bases.athle.fr/asp.net/liste.aspx?frmbase=resultats&amp;frmmode=1&amp;pardisplay=1&amp;frmespace=0&amp;frmcompetition=284881&amp;frmclub=054052" xr:uid="{44036C3B-E5C4-4BF9-82F3-E1418632E07F}"/>
    <hyperlink ref="I222" r:id="rId1088" display="https://bases.athle.fr/asp.net/liste.aspx?frmbase=resultats&amp;frmmode=1&amp;frmespace=0&amp;frmcompetition=284881&amp;FrmDepartement=054" xr:uid="{0014A53A-5D70-45B9-8D17-EBDE45339AB6}"/>
    <hyperlink ref="K222" r:id="rId1089" display="https://bases.athle.fr/asp.net/liste.aspx?frmbase=resultats&amp;frmmode=1&amp;frmespace=0&amp;frmcompetition=284881&amp;FrmLigue=G-E" xr:uid="{9CB85A42-CD0F-4321-9D8C-62385BD8DD54}"/>
    <hyperlink ref="M222" r:id="rId1090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F" xr:uid="{AB65C590-1F0E-4499-804F-2D4AAB4D049E}"/>
    <hyperlink ref="E223" r:id="rId1091" display="javascript:bddThrowAthlete('resultats', 29265426, 0)" xr:uid="{6FFE9CB2-420B-480C-A40E-1ACE4727D0FA}"/>
    <hyperlink ref="G223" r:id="rId1092" display="https://bases.athle.fr/asp.net/liste.aspx?frmbase=resultats&amp;frmmode=1&amp;pardisplay=1&amp;frmespace=0&amp;frmcompetition=284881&amp;frmclub=054052" xr:uid="{0DD1D9E9-18ED-4D82-8B9E-201B349E06CE}"/>
    <hyperlink ref="I223" r:id="rId1093" display="https://bases.athle.fr/asp.net/liste.aspx?frmbase=resultats&amp;frmmode=1&amp;frmespace=0&amp;frmcompetition=284881&amp;FrmDepartement=054" xr:uid="{10D2C988-B590-4B82-B945-54DEAD41232A}"/>
    <hyperlink ref="K223" r:id="rId1094" display="https://bases.athle.fr/asp.net/liste.aspx?frmbase=resultats&amp;frmmode=1&amp;frmespace=0&amp;frmcompetition=284881&amp;FrmLigue=G-E" xr:uid="{EEE4349A-89FE-4139-9A28-DCD26502E5BE}"/>
    <hyperlink ref="M223" r:id="rId1095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M" xr:uid="{70DB659B-09CE-480B-93BC-98858AD3E580}"/>
    <hyperlink ref="E224" r:id="rId1096" display="javascript:bddThrowAthlete('resultats', 24280396, 0)" xr:uid="{CBA56219-BF7E-4696-AF4A-F8012C2817ED}"/>
    <hyperlink ref="G224" r:id="rId1097" display="https://bases.athle.fr/asp.net/liste.aspx?frmbase=resultats&amp;frmmode=1&amp;pardisplay=1&amp;frmespace=0&amp;frmcompetition=284881&amp;frmclub=068009" xr:uid="{3B51FC5C-7C86-43FF-9F59-0EE605A95905}"/>
    <hyperlink ref="I224" r:id="rId1098" display="https://bases.athle.fr/asp.net/liste.aspx?frmbase=resultats&amp;frmmode=1&amp;frmespace=0&amp;frmcompetition=284881&amp;FrmDepartement=068" xr:uid="{F35DEC69-A56A-4971-8E3B-FC2DFE3CE9DA}"/>
    <hyperlink ref="K224" r:id="rId1099" display="https://bases.athle.fr/asp.net/liste.aspx?frmbase=resultats&amp;frmmode=1&amp;frmespace=0&amp;frmcompetition=284881&amp;FrmLigue=G-E" xr:uid="{FE6C0083-B449-466C-85A7-318AF42E01D7}"/>
    <hyperlink ref="M224" r:id="rId1100" tooltip="Résultats pour la catégorie du participant" display="https://bases.athle.fr/asp.net/liste.aspx?frmbase=resultats&amp;frmmode=1&amp;frmespace=0&amp;frmcompetition=284881&amp;frmepreuve=MN%20Label%20Depart.%20Loisir/Initiation%20/%20TCX&amp;frmcategorie=M4&amp;frmsexe=M" xr:uid="{4D9F737E-508E-43BC-8B3F-F975B0C27624}"/>
    <hyperlink ref="E225" r:id="rId1101" display="javascript:bddThrowAthlete('resultats', 10190286, 0)" xr:uid="{FA169CC5-49D4-4DB2-8497-B0F84D2BDF55}"/>
    <hyperlink ref="G225" r:id="rId1102" display="https://bases.athle.fr/asp.net/liste.aspx?frmbase=resultats&amp;frmmode=1&amp;pardisplay=1&amp;frmespace=0&amp;frmcompetition=284881&amp;frmclub=057027" xr:uid="{6A5DA755-B1A6-4E5B-9563-A2052A4F2896}"/>
    <hyperlink ref="I225" r:id="rId1103" display="https://bases.athle.fr/asp.net/liste.aspx?frmbase=resultats&amp;frmmode=1&amp;frmespace=0&amp;frmcompetition=284881&amp;FrmDepartement=057" xr:uid="{2B7A7397-D1F6-4BDA-8838-240CF8A8CD66}"/>
    <hyperlink ref="K225" r:id="rId1104" display="https://bases.athle.fr/asp.net/liste.aspx?frmbase=resultats&amp;frmmode=1&amp;frmespace=0&amp;frmcompetition=284881&amp;FrmLigue=G-E" xr:uid="{9F58442D-C4C4-4D4B-B2BE-5D85F7056AF8}"/>
    <hyperlink ref="M225" r:id="rId1105" tooltip="Résultats pour la catégorie du participant" display="https://bases.athle.fr/asp.net/liste.aspx?frmbase=resultats&amp;frmmode=1&amp;frmespace=0&amp;frmcompetition=284881&amp;frmepreuve=MN%20Label%20Depart.%20Loisir/Initiation%20/%20TCX&amp;frmcategorie=M7&amp;frmsexe=M" xr:uid="{C859C8A2-7EB7-42AD-9C4A-E926B1C37D0F}"/>
    <hyperlink ref="E226" r:id="rId1106" display="javascript:bddThrowAthlete('resultats', 15373675, 0)" xr:uid="{4C8C187C-7E25-46E0-A0A6-D363BC5F2083}"/>
    <hyperlink ref="G226" r:id="rId1107" display="https://bases.athle.fr/asp.net/liste.aspx?frmbase=resultats&amp;frmmode=1&amp;pardisplay=1&amp;frmespace=0&amp;frmcompetition=284881&amp;frmclub=067059" xr:uid="{5126BBEE-5752-49E7-87A1-68160B1D709D}"/>
    <hyperlink ref="I226" r:id="rId1108" display="https://bases.athle.fr/asp.net/liste.aspx?frmbase=resultats&amp;frmmode=1&amp;frmespace=0&amp;frmcompetition=284881&amp;FrmDepartement=067" xr:uid="{1FD793A7-3C44-4BFA-956D-7975ADFA9892}"/>
    <hyperlink ref="K226" r:id="rId1109" display="https://bases.athle.fr/asp.net/liste.aspx?frmbase=resultats&amp;frmmode=1&amp;frmespace=0&amp;frmcompetition=284881&amp;FrmLigue=G-E" xr:uid="{F0FBFEA8-A478-4B5F-B0D8-9D9A875552F1}"/>
    <hyperlink ref="M226" r:id="rId1110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M" xr:uid="{A7521552-CCD3-41B1-A369-C3243BF8AE52}"/>
    <hyperlink ref="E227" r:id="rId1111" display="javascript:bddThrowAthlete('resultats', 23900015, 0)" xr:uid="{83C54D89-0367-4AF8-B990-C951717FB035}"/>
    <hyperlink ref="G227" r:id="rId1112" display="https://bases.athle.fr/asp.net/liste.aspx?frmbase=resultats&amp;frmmode=1&amp;pardisplay=1&amp;frmespace=0&amp;frmcompetition=284881&amp;frmclub=068009" xr:uid="{4DAEBC3C-81DD-40CD-A3B5-B58D3B9A28EC}"/>
    <hyperlink ref="I227" r:id="rId1113" display="https://bases.athle.fr/asp.net/liste.aspx?frmbase=resultats&amp;frmmode=1&amp;frmespace=0&amp;frmcompetition=284881&amp;FrmDepartement=068" xr:uid="{677639F1-412E-4317-9D2D-2E39C34A597B}"/>
    <hyperlink ref="K227" r:id="rId1114" display="https://bases.athle.fr/asp.net/liste.aspx?frmbase=resultats&amp;frmmode=1&amp;frmespace=0&amp;frmcompetition=284881&amp;FrmLigue=G-E" xr:uid="{C765B810-F203-46A2-8473-7DB600B334B0}"/>
    <hyperlink ref="M227" r:id="rId1115" tooltip="Résultats pour la catégorie du participant" display="https://bases.athle.fr/asp.net/liste.aspx?frmbase=resultats&amp;frmmode=1&amp;frmespace=0&amp;frmcompetition=284881&amp;frmepreuve=MN%20Label%20Depart.%20Loisir/Initiation%20/%20TCX&amp;frmcategorie=M2&amp;frmsexe=M" xr:uid="{68BDE089-1B57-42E6-9CC3-1D9D93067E3F}"/>
    <hyperlink ref="E228" r:id="rId1116" display="javascript:bddThrowAthlete('resultats', 26677967, 0)" xr:uid="{4E4DF054-1D9C-4153-BA0D-3D3036DFCEC5}"/>
    <hyperlink ref="G228" r:id="rId1117" display="https://bases.athle.fr/asp.net/liste.aspx?frmbase=resultats&amp;frmmode=1&amp;pardisplay=1&amp;frmespace=0&amp;frmcompetition=284881&amp;frmclub=054054" xr:uid="{48F7607A-FF3C-4F21-9851-AC9D74664270}"/>
    <hyperlink ref="I228" r:id="rId1118" display="https://bases.athle.fr/asp.net/liste.aspx?frmbase=resultats&amp;frmmode=1&amp;frmespace=0&amp;frmcompetition=284881&amp;FrmDepartement=054" xr:uid="{E84BC9B8-C20F-4DC4-8114-AA84715CF04B}"/>
    <hyperlink ref="K228" r:id="rId1119" display="https://bases.athle.fr/asp.net/liste.aspx?frmbase=resultats&amp;frmmode=1&amp;frmespace=0&amp;frmcompetition=284881&amp;FrmLigue=G-E" xr:uid="{2A477D96-4A1A-4152-9F1D-7E09E36E167E}"/>
    <hyperlink ref="M228" r:id="rId1120" tooltip="Résultats pour la catégorie du participant" display="https://bases.athle.fr/asp.net/liste.aspx?frmbase=resultats&amp;frmmode=1&amp;frmespace=0&amp;frmcompetition=284881&amp;frmepreuve=MN%20Label%20Depart.%20Loisir/Initiation%20/%20TCX&amp;frmcategorie=M4&amp;frmsexe=M" xr:uid="{27793000-9F1C-45B0-8910-1F08797C6DCF}"/>
    <hyperlink ref="M229" r:id="rId1121" tooltip="Résultats pour la catégorie du participant" display="https://bases.athle.fr/asp.net/liste.aspx?frmbase=resultats&amp;frmmode=1&amp;frmespace=0&amp;frmcompetition=284881&amp;frmepreuve=MN%20Label%20Depart.%20Loisir/Initiation%20/%20TCX&amp;frmcategorie=M4&amp;frmsexe=M" xr:uid="{C4E9E145-4F4C-4835-ADB8-D51D2765E655}"/>
    <hyperlink ref="E230" r:id="rId1122" display="javascript:bddThrowAthlete('resultats', 28152010, 0)" xr:uid="{47CA91C0-4796-4B82-A63D-DBF0C204D397}"/>
    <hyperlink ref="G230" r:id="rId1123" display="https://bases.athle.fr/asp.net/liste.aspx?frmbase=resultats&amp;frmmode=1&amp;pardisplay=1&amp;frmespace=0&amp;frmcompetition=284881&amp;frmclub=067046" xr:uid="{5C26329E-9FA3-40E7-A6A2-32A30B46A351}"/>
    <hyperlink ref="I230" r:id="rId1124" display="https://bases.athle.fr/asp.net/liste.aspx?frmbase=resultats&amp;frmmode=1&amp;frmespace=0&amp;frmcompetition=284881&amp;FrmDepartement=067" xr:uid="{B4DFD8DB-9128-4F72-8D6A-FB0A0FA147DD}"/>
    <hyperlink ref="K230" r:id="rId1125" display="https://bases.athle.fr/asp.net/liste.aspx?frmbase=resultats&amp;frmmode=1&amp;frmespace=0&amp;frmcompetition=284881&amp;FrmLigue=G-E" xr:uid="{555182F8-B459-475A-A3E5-6938E955359E}"/>
    <hyperlink ref="M230" r:id="rId1126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M" xr:uid="{F15E87BD-3DD8-4438-9265-1B522936B653}"/>
    <hyperlink ref="E231" r:id="rId1127" display="javascript:bddThrowAthlete('resultats', 24942845, 0)" xr:uid="{D52A1667-B3BA-4387-9069-4C2D16191B24}"/>
    <hyperlink ref="G231" r:id="rId1128" display="https://bases.athle.fr/asp.net/liste.aspx?frmbase=resultats&amp;frmmode=1&amp;pardisplay=1&amp;frmespace=0&amp;frmcompetition=284881&amp;frmclub=054052" xr:uid="{563602CE-66B4-4FAB-B7E0-57F979CBC108}"/>
    <hyperlink ref="I231" r:id="rId1129" display="https://bases.athle.fr/asp.net/liste.aspx?frmbase=resultats&amp;frmmode=1&amp;frmespace=0&amp;frmcompetition=284881&amp;FrmDepartement=054" xr:uid="{8FDF46DF-0EB0-4EBC-B252-8A1E8A8DF5EE}"/>
    <hyperlink ref="K231" r:id="rId1130" display="https://bases.athle.fr/asp.net/liste.aspx?frmbase=resultats&amp;frmmode=1&amp;frmespace=0&amp;frmcompetition=284881&amp;FrmLigue=G-E" xr:uid="{FD4E8AEA-3B9D-4154-A809-53EFF7D73980}"/>
    <hyperlink ref="M231" r:id="rId1131" tooltip="Résultats pour la catégorie du participant" display="https://bases.athle.fr/asp.net/liste.aspx?frmbase=resultats&amp;frmmode=1&amp;frmespace=0&amp;frmcompetition=284881&amp;frmepreuve=MN%20Label%20Depart.%20Loisir/Initiation%20/%20TCX&amp;frmcategorie=M3&amp;frmsexe=F" xr:uid="{6DF60553-A5F4-46F0-B418-39954B9346DF}"/>
    <hyperlink ref="E232" r:id="rId1132" display="javascript:bddThrowAthlete('resultats', 26018391, 0)" xr:uid="{AE48B999-50A8-4765-8947-C641A414AD99}"/>
    <hyperlink ref="G232" r:id="rId1133" display="https://bases.athle.fr/asp.net/liste.aspx?frmbase=resultats&amp;frmmode=1&amp;pardisplay=1&amp;frmespace=0&amp;frmcompetition=284881&amp;frmclub=068009" xr:uid="{4F4CBBD1-E343-461C-8AAD-7ADB8C266EB9}"/>
    <hyperlink ref="I232" r:id="rId1134" display="https://bases.athle.fr/asp.net/liste.aspx?frmbase=resultats&amp;frmmode=1&amp;frmespace=0&amp;frmcompetition=284881&amp;FrmDepartement=068" xr:uid="{8A8E5EE5-6A2E-4D3D-965B-3143255400B3}"/>
    <hyperlink ref="K232" r:id="rId1135" display="https://bases.athle.fr/asp.net/liste.aspx?frmbase=resultats&amp;frmmode=1&amp;frmespace=0&amp;frmcompetition=284881&amp;FrmLigue=G-E" xr:uid="{C757F77A-D5EE-4BE7-A3A0-238DD1FD6A73}"/>
    <hyperlink ref="M232" r:id="rId1136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M" xr:uid="{1987E0FF-B34E-4BF3-9B58-677F113A8B41}"/>
    <hyperlink ref="E233" r:id="rId1137" display="javascript:bddThrowAthlete('resultats', 26208884, 0)" xr:uid="{3CE1C2F0-8A06-4413-A4AB-11155E4471C1}"/>
    <hyperlink ref="M233" r:id="rId1138" tooltip="Résultats pour la catégorie du participant" display="https://bases.athle.fr/asp.net/liste.aspx?frmbase=resultats&amp;frmmode=1&amp;frmespace=0&amp;frmcompetition=284881&amp;frmepreuve=MN%20Label%20Depart.%20Loisir/Initiation%20/%20TCX&amp;frmcategorie=M0&amp;frmsexe=F" xr:uid="{75F90E90-126C-4C45-B5EB-E6AE8A425AEE}"/>
    <hyperlink ref="E234" r:id="rId1139" display="javascript:bddThrowAthlete('resultats', 1470378, 0)" xr:uid="{F8468C8B-387B-4C98-BCB9-C3D569042986}"/>
    <hyperlink ref="M234" r:id="rId1140" tooltip="Résultats pour la catégorie du participant" display="https://bases.athle.fr/asp.net/liste.aspx?frmbase=resultats&amp;frmmode=1&amp;frmespace=0&amp;frmcompetition=284881&amp;frmepreuve=MN%20Label%20Depart.%20Loisir/Initiation%20/%20TCX&amp;frmcategorie=M4&amp;frmsexe=M" xr:uid="{5DE0136B-EDD9-4EA3-A10F-DA0FCE5D9ED5}"/>
    <hyperlink ref="E235" r:id="rId1141" display="javascript:bddThrowAthlete('resultats', 29265430, 0)" xr:uid="{D306EB84-6A30-4476-950C-B0413268A697}"/>
    <hyperlink ref="G235" r:id="rId1142" display="https://bases.athle.fr/asp.net/liste.aspx?frmbase=resultats&amp;frmmode=1&amp;pardisplay=1&amp;frmespace=0&amp;frmcompetition=284881&amp;frmclub=054052" xr:uid="{8FE087B7-D267-4186-B39F-CB47F6BA5A8B}"/>
    <hyperlink ref="I235" r:id="rId1143" display="https://bases.athle.fr/asp.net/liste.aspx?frmbase=resultats&amp;frmmode=1&amp;frmespace=0&amp;frmcompetition=284881&amp;FrmDepartement=054" xr:uid="{74CF58EB-6A76-4F3D-8FDA-A362C2AFDC1B}"/>
    <hyperlink ref="K235" r:id="rId1144" display="https://bases.athle.fr/asp.net/liste.aspx?frmbase=resultats&amp;frmmode=1&amp;frmespace=0&amp;frmcompetition=284881&amp;FrmLigue=G-E" xr:uid="{89221BC3-5C41-47F0-B476-A7A94C762E61}"/>
    <hyperlink ref="M235" r:id="rId1145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F" xr:uid="{478C90A6-F383-4657-94B5-A2997EB24205}"/>
    <hyperlink ref="M236" r:id="rId1146" tooltip="Résultats pour la catégorie du participant" display="https://bases.athle.fr/asp.net/liste.aspx?frmbase=resultats&amp;frmmode=1&amp;frmespace=0&amp;frmcompetition=284881&amp;frmepreuve=MN%20Label%20Depart.%20Loisir/Initiation%20/%20TCX&amp;frmcategorie=M7&amp;frmsexe=M" xr:uid="{1EBF0B3F-0831-4548-91C8-CB593A5CDC17}"/>
    <hyperlink ref="E237" r:id="rId1147" display="javascript:bddThrowAthlete('resultats', 7444138, 0)" xr:uid="{46F5BDF6-65AE-4D78-A2DE-91EB6A2FA75E}"/>
    <hyperlink ref="G237" r:id="rId1148" display="https://bases.athle.fr/asp.net/liste.aspx?frmbase=resultats&amp;frmmode=1&amp;pardisplay=1&amp;frmespace=0&amp;frmcompetition=284881&amp;frmclub=052020" xr:uid="{8184AC07-EC0D-489A-8E61-CC6C7710D888}"/>
    <hyperlink ref="I237" r:id="rId1149" display="https://bases.athle.fr/asp.net/liste.aspx?frmbase=resultats&amp;frmmode=1&amp;frmespace=0&amp;frmcompetition=284881&amp;FrmDepartement=052" xr:uid="{56DEF50F-9CF2-4BB6-A89E-A3B34DDE6E05}"/>
    <hyperlink ref="K237" r:id="rId1150" display="https://bases.athle.fr/asp.net/liste.aspx?frmbase=resultats&amp;frmmode=1&amp;frmespace=0&amp;frmcompetition=284881&amp;FrmLigue=G-E" xr:uid="{5B271AD8-46C6-4339-8699-8BE1408D5CE4}"/>
    <hyperlink ref="M237" r:id="rId1151" tooltip="Résultats pour la catégorie du participant" display="https://bases.athle.fr/asp.net/liste.aspx?frmbase=resultats&amp;frmmode=1&amp;frmespace=0&amp;frmcompetition=284881&amp;frmepreuve=MN%20Label%20Depart.%20Loisir/Initiation%20/%20TCX&amp;frmcategorie=M6&amp;frmsexe=F" xr:uid="{0A52CEA0-24F0-4765-BE35-75D1F99145F7}"/>
    <hyperlink ref="E238" r:id="rId1152" display="javascript:bddThrowAthlete('resultats', 304716, 0)" xr:uid="{E048282E-9FF5-4130-8F89-A6D7688970C1}"/>
    <hyperlink ref="M238" r:id="rId1153" tooltip="Résultats pour la catégorie du participant" display="https://bases.athle.fr/asp.net/liste.aspx?frmbase=resultats&amp;frmmode=1&amp;frmespace=0&amp;frmcompetition=284881&amp;frmepreuve=MN%20Label%20Depart.%20Loisir/Initiation%20/%20TCX&amp;frmcategorie=M8&amp;frmsexe=M" xr:uid="{C4E7509A-5F07-4DDB-B205-6281C810225E}"/>
    <hyperlink ref="E239" r:id="rId1154" display="javascript:bddThrowAthlete('resultats', 15340791, 0)" xr:uid="{3B35F3F6-716B-499F-BEF6-E14D1B3AAF6D}"/>
    <hyperlink ref="G239" r:id="rId1155" display="https://bases.athle.fr/asp.net/liste.aspx?frmbase=resultats&amp;frmmode=1&amp;pardisplay=1&amp;frmespace=0&amp;frmcompetition=284881&amp;frmclub=067046" xr:uid="{FC14FC62-77DC-4965-AADA-A0DFA81D1B92}"/>
    <hyperlink ref="I239" r:id="rId1156" display="https://bases.athle.fr/asp.net/liste.aspx?frmbase=resultats&amp;frmmode=1&amp;frmespace=0&amp;frmcompetition=284881&amp;FrmDepartement=067" xr:uid="{053848E6-7ED9-4F9F-96DE-F059D82DC9D1}"/>
    <hyperlink ref="K239" r:id="rId1157" display="https://bases.athle.fr/asp.net/liste.aspx?frmbase=resultats&amp;frmmode=1&amp;frmespace=0&amp;frmcompetition=284881&amp;FrmLigue=G-E" xr:uid="{A7BFE495-02A3-4071-91EB-3F030DDE67B2}"/>
    <hyperlink ref="M239" r:id="rId1158" tooltip="Résultats pour la catégorie du participant" display="https://bases.athle.fr/asp.net/liste.aspx?frmbase=resultats&amp;frmmode=1&amp;frmespace=0&amp;frmcompetition=284881&amp;frmepreuve=MN%20Label%20Depart.%20Loisir/Initiation%20/%20TCX&amp;frmcategorie=M4&amp;frmsexe=M" xr:uid="{39D284BE-2E50-4B7F-B2AB-C1A6F23B1EFA}"/>
    <hyperlink ref="E240" r:id="rId1159" display="javascript:bddThrowAthlete('resultats', 28771567, 0)" xr:uid="{D8897A00-FC17-4F83-99D3-C938F12D8B0A}"/>
    <hyperlink ref="G240" r:id="rId1160" display="https://bases.athle.fr/asp.net/liste.aspx?frmbase=resultats&amp;frmmode=1&amp;pardisplay=1&amp;frmespace=0&amp;frmcompetition=284881&amp;frmclub=067069" xr:uid="{3E04FA50-7F86-43E9-AA11-3E520A2DFAB5}"/>
    <hyperlink ref="I240" r:id="rId1161" display="https://bases.athle.fr/asp.net/liste.aspx?frmbase=resultats&amp;frmmode=1&amp;frmespace=0&amp;frmcompetition=284881&amp;FrmDepartement=067" xr:uid="{D05DCB6A-A4DD-4EEF-BD3B-A2900AA0036B}"/>
    <hyperlink ref="K240" r:id="rId1162" display="https://bases.athle.fr/asp.net/liste.aspx?frmbase=resultats&amp;frmmode=1&amp;frmespace=0&amp;frmcompetition=284881&amp;FrmLigue=G-E" xr:uid="{CF3654A6-2676-4B4E-A357-DA796CEFBEDF}"/>
    <hyperlink ref="M240" r:id="rId1163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M" xr:uid="{BA81210C-5007-4E5C-A732-B93BC79E0873}"/>
    <hyperlink ref="E241" r:id="rId1164" display="javascript:bddThrowAthlete('resultats', 12916550, 0)" xr:uid="{D4964E44-1334-45F3-A754-21FEB8381062}"/>
    <hyperlink ref="G241" r:id="rId1165" display="https://bases.athle.fr/asp.net/liste.aspx?frmbase=resultats&amp;frmmode=1&amp;pardisplay=1&amp;frmespace=0&amp;frmcompetition=284881&amp;frmclub=067059" xr:uid="{3CA4BCD2-546A-49FD-A213-6BFB81EF75AD}"/>
    <hyperlink ref="I241" r:id="rId1166" display="https://bases.athle.fr/asp.net/liste.aspx?frmbase=resultats&amp;frmmode=1&amp;frmespace=0&amp;frmcompetition=284881&amp;FrmDepartement=067" xr:uid="{34F9329F-97E9-4343-B940-7F5486301BE9}"/>
    <hyperlink ref="K241" r:id="rId1167" display="https://bases.athle.fr/asp.net/liste.aspx?frmbase=resultats&amp;frmmode=1&amp;frmespace=0&amp;frmcompetition=284881&amp;FrmLigue=G-E" xr:uid="{E140D8B6-9526-46BA-BBE9-F221328647E0}"/>
    <hyperlink ref="M241" r:id="rId1168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F" xr:uid="{A7F87B8E-4E7B-4DC4-A560-97022606C83E}"/>
    <hyperlink ref="E242" r:id="rId1169" display="javascript:bddThrowAthlete('resultats', 30913535, 0)" xr:uid="{94F86DA8-6368-4FE0-AA0B-4A5908BB2650}"/>
    <hyperlink ref="G242" r:id="rId1170" display="https://bases.athle.fr/asp.net/liste.aspx?frmbase=resultats&amp;frmmode=1&amp;pardisplay=1&amp;frmespace=0&amp;frmcompetition=284881&amp;frmclub=067059" xr:uid="{C8179B9F-F67E-4FE7-B915-6E0E7FF45DF2}"/>
    <hyperlink ref="I242" r:id="rId1171" display="https://bases.athle.fr/asp.net/liste.aspx?frmbase=resultats&amp;frmmode=1&amp;frmespace=0&amp;frmcompetition=284881&amp;FrmDepartement=067" xr:uid="{A1FCCEED-D181-4834-BB50-C95CDFFDBBA5}"/>
    <hyperlink ref="K242" r:id="rId1172" display="https://bases.athle.fr/asp.net/liste.aspx?frmbase=resultats&amp;frmmode=1&amp;frmespace=0&amp;frmcompetition=284881&amp;FrmLigue=G-E" xr:uid="{6C47E37B-04B1-4FA2-9A24-BCA526B59F06}"/>
    <hyperlink ref="M242" r:id="rId1173" tooltip="Résultats pour la catégorie du participant" display="https://bases.athle.fr/asp.net/liste.aspx?frmbase=resultats&amp;frmmode=1&amp;frmespace=0&amp;frmcompetition=284881&amp;frmepreuve=MN%20Label%20Depart.%20Loisir/Initiation%20/%20TCX&amp;frmcategorie=M7&amp;frmsexe=F" xr:uid="{D7DC03A8-5CC9-44D5-B1F0-E33E7DFB25DA}"/>
    <hyperlink ref="E243" r:id="rId1174" display="javascript:bddThrowAthlete('resultats', 18839621, 0)" xr:uid="{BF042EAF-3A40-4BCB-823B-601051C4380A}"/>
    <hyperlink ref="M243" r:id="rId1175" tooltip="Résultats pour la catégorie du participant" display="https://bases.athle.fr/asp.net/liste.aspx?frmbase=resultats&amp;frmmode=1&amp;frmespace=0&amp;frmcompetition=284881&amp;frmepreuve=MN%20Label%20Depart.%20Loisir/Initiation%20/%20TCX&amp;frmcategorie=M7&amp;frmsexe=F" xr:uid="{1337196B-96A8-4843-8976-4B259112009B}"/>
    <hyperlink ref="E244" r:id="rId1176" display="javascript:bddThrowAthlete('resultats', 23567547, 0)" xr:uid="{5D1AD69A-76FA-40AF-8C61-9189BB32693A}"/>
    <hyperlink ref="G244" r:id="rId1177" display="https://bases.athle.fr/asp.net/liste.aspx?frmbase=resultats&amp;frmmode=1&amp;pardisplay=1&amp;frmespace=0&amp;frmcompetition=284881&amp;frmclub=068009" xr:uid="{36533E58-F18B-4BCC-99A1-5E644C0D50A6}"/>
    <hyperlink ref="I244" r:id="rId1178" display="https://bases.athle.fr/asp.net/liste.aspx?frmbase=resultats&amp;frmmode=1&amp;frmespace=0&amp;frmcompetition=284881&amp;FrmDepartement=068" xr:uid="{698C3205-6E24-42E9-A5C0-95FA79B0FF7D}"/>
    <hyperlink ref="K244" r:id="rId1179" display="https://bases.athle.fr/asp.net/liste.aspx?frmbase=resultats&amp;frmmode=1&amp;frmespace=0&amp;frmcompetition=284881&amp;FrmLigue=G-E" xr:uid="{37B255BE-2943-49BB-8F01-26EA4647A6EF}"/>
    <hyperlink ref="M244" r:id="rId1180" tooltip="Résultats pour la catégorie du participant" display="https://bases.athle.fr/asp.net/liste.aspx?frmbase=resultats&amp;frmmode=1&amp;frmespace=0&amp;frmcompetition=284881&amp;frmepreuve=MN%20Label%20Depart.%20Loisir/Initiation%20/%20TCX&amp;frmcategorie=M7&amp;frmsexe=F" xr:uid="{FD111C30-4DB8-41BD-8915-60A89079C68A}"/>
    <hyperlink ref="M245" r:id="rId1181" tooltip="Résultats pour la catégorie du participant" display="https://bases.athle.fr/asp.net/liste.aspx?frmbase=resultats&amp;frmmode=1&amp;frmespace=0&amp;frmcompetition=284881&amp;frmepreuve=MN%20Label%20Depart.%20Loisir/Initiation%20/%20TCX&amp;frmcategorie=M1&amp;frmsexe=M" xr:uid="{0C010C6E-99E4-44AE-921E-DC582F749D93}"/>
    <hyperlink ref="M246" r:id="rId1182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M" xr:uid="{391B46B9-BA72-4437-BA39-C6417442EC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A130C-4CDA-4A00-9E5A-15E7580C2FC6}">
  <dimension ref="A1:O32"/>
  <sheetViews>
    <sheetView showGridLines="0" tabSelected="1" workbookViewId="0">
      <selection activeCell="R24" sqref="R24"/>
    </sheetView>
  </sheetViews>
  <sheetFormatPr baseColWidth="10" defaultRowHeight="14.4" x14ac:dyDescent="0.3"/>
  <cols>
    <col min="1" max="1" width="6.77734375" customWidth="1"/>
    <col min="2" max="2" width="2.6640625" bestFit="1" customWidth="1"/>
    <col min="3" max="3" width="21.77734375" bestFit="1" customWidth="1"/>
    <col min="4" max="4" width="8" bestFit="1" customWidth="1"/>
    <col min="5" max="5" width="27.44140625" bestFit="1" customWidth="1"/>
    <col min="6" max="6" width="2.33203125" bestFit="1" customWidth="1"/>
    <col min="7" max="7" width="4" bestFit="1" customWidth="1"/>
    <col min="8" max="8" width="6.88671875" customWidth="1"/>
    <col min="9" max="9" width="6.77734375" customWidth="1"/>
    <col min="10" max="10" width="2.6640625" bestFit="1" customWidth="1"/>
    <col min="11" max="11" width="19.88671875" bestFit="1" customWidth="1"/>
    <col min="12" max="12" width="8" bestFit="1" customWidth="1"/>
    <col min="13" max="13" width="27.44140625" bestFit="1" customWidth="1"/>
    <col min="14" max="14" width="2.33203125" bestFit="1" customWidth="1"/>
    <col min="15" max="15" width="4" bestFit="1" customWidth="1"/>
  </cols>
  <sheetData>
    <row r="1" spans="1:15" x14ac:dyDescent="0.3">
      <c r="A1" s="32" t="s">
        <v>715</v>
      </c>
      <c r="I1" s="32" t="s">
        <v>716</v>
      </c>
    </row>
    <row r="2" spans="1:15" x14ac:dyDescent="0.3">
      <c r="B2" s="18">
        <v>1</v>
      </c>
      <c r="C2" s="19" t="s">
        <v>38</v>
      </c>
      <c r="D2" s="19">
        <v>2018298</v>
      </c>
      <c r="E2" s="20" t="s">
        <v>8</v>
      </c>
      <c r="F2" s="20">
        <v>68</v>
      </c>
      <c r="G2" s="21" t="s">
        <v>45</v>
      </c>
      <c r="J2" s="18">
        <v>1</v>
      </c>
      <c r="K2" s="19" t="s">
        <v>0</v>
      </c>
      <c r="L2" s="19">
        <v>1862658</v>
      </c>
      <c r="M2" s="20" t="s">
        <v>1</v>
      </c>
      <c r="N2" s="20">
        <v>10</v>
      </c>
      <c r="O2" s="21" t="s">
        <v>25</v>
      </c>
    </row>
    <row r="3" spans="1:15" x14ac:dyDescent="0.3">
      <c r="B3" s="18">
        <v>2</v>
      </c>
      <c r="C3" s="19" t="s">
        <v>53</v>
      </c>
      <c r="D3" s="19">
        <v>2338269</v>
      </c>
      <c r="E3" s="20" t="s">
        <v>227</v>
      </c>
      <c r="F3" s="20">
        <v>52</v>
      </c>
      <c r="G3" s="21" t="s">
        <v>45</v>
      </c>
      <c r="J3" s="18">
        <v>2</v>
      </c>
      <c r="K3" s="19" t="s">
        <v>57</v>
      </c>
      <c r="L3" s="19">
        <v>2338328</v>
      </c>
      <c r="M3" s="20" t="s">
        <v>71</v>
      </c>
      <c r="N3" s="20">
        <v>57</v>
      </c>
      <c r="O3" s="21" t="s">
        <v>25</v>
      </c>
    </row>
    <row r="4" spans="1:15" x14ac:dyDescent="0.3">
      <c r="B4" s="18">
        <v>3</v>
      </c>
      <c r="C4" s="19" t="s">
        <v>52</v>
      </c>
      <c r="D4" s="19">
        <v>1923174</v>
      </c>
      <c r="E4" s="20" t="s">
        <v>11</v>
      </c>
      <c r="F4" s="20">
        <v>54</v>
      </c>
      <c r="G4" s="21" t="s">
        <v>42</v>
      </c>
      <c r="J4" s="18">
        <v>3</v>
      </c>
      <c r="K4" s="19" t="s">
        <v>58</v>
      </c>
      <c r="L4" s="19">
        <v>2055348</v>
      </c>
      <c r="M4" s="20" t="s">
        <v>8</v>
      </c>
      <c r="N4" s="20">
        <v>68</v>
      </c>
      <c r="O4" s="21" t="s">
        <v>28</v>
      </c>
    </row>
    <row r="6" spans="1:15" x14ac:dyDescent="0.3">
      <c r="A6" s="32" t="s">
        <v>717</v>
      </c>
      <c r="I6" s="32" t="s">
        <v>718</v>
      </c>
    </row>
    <row r="7" spans="1:15" x14ac:dyDescent="0.3">
      <c r="C7" s="19" t="s">
        <v>74</v>
      </c>
      <c r="D7" s="19">
        <v>2116694</v>
      </c>
      <c r="E7" s="20" t="s">
        <v>8</v>
      </c>
      <c r="F7" s="20">
        <v>68</v>
      </c>
      <c r="G7" s="21" t="s">
        <v>89</v>
      </c>
      <c r="K7" s="19" t="s">
        <v>70</v>
      </c>
      <c r="L7" s="19">
        <v>2456341</v>
      </c>
      <c r="M7" s="20" t="s">
        <v>8</v>
      </c>
      <c r="N7" s="20">
        <v>68</v>
      </c>
      <c r="O7" s="21" t="s">
        <v>86</v>
      </c>
    </row>
    <row r="8" spans="1:15" x14ac:dyDescent="0.3">
      <c r="C8" s="19" t="s">
        <v>84</v>
      </c>
      <c r="D8" s="19">
        <v>1663514</v>
      </c>
      <c r="E8" s="20" t="s">
        <v>71</v>
      </c>
      <c r="F8" s="20">
        <v>57</v>
      </c>
      <c r="G8" s="21" t="s">
        <v>63</v>
      </c>
      <c r="K8" s="19" t="s">
        <v>54</v>
      </c>
      <c r="L8" s="19">
        <v>2168329</v>
      </c>
      <c r="M8" s="20" t="s">
        <v>8</v>
      </c>
      <c r="N8" s="20">
        <v>68</v>
      </c>
      <c r="O8" s="21" t="s">
        <v>85</v>
      </c>
    </row>
    <row r="9" spans="1:15" x14ac:dyDescent="0.3">
      <c r="C9" s="19" t="s">
        <v>706</v>
      </c>
      <c r="D9" s="19" t="s">
        <v>769</v>
      </c>
      <c r="E9" s="20" t="s">
        <v>705</v>
      </c>
      <c r="F9" s="20">
        <v>54</v>
      </c>
      <c r="G9" s="21" t="s">
        <v>677</v>
      </c>
      <c r="K9" s="19" t="s">
        <v>697</v>
      </c>
      <c r="L9" s="19">
        <v>2649556</v>
      </c>
      <c r="M9" s="20" t="s">
        <v>4</v>
      </c>
      <c r="N9" s="20">
        <v>10</v>
      </c>
      <c r="O9" s="21" t="s">
        <v>702</v>
      </c>
    </row>
    <row r="10" spans="1:15" x14ac:dyDescent="0.3">
      <c r="C10" s="19" t="s">
        <v>3</v>
      </c>
      <c r="D10" s="19">
        <v>1705487</v>
      </c>
      <c r="E10" s="20" t="s">
        <v>4</v>
      </c>
      <c r="F10" s="20">
        <v>10</v>
      </c>
      <c r="G10" s="21" t="s">
        <v>43</v>
      </c>
      <c r="K10" s="19" t="s">
        <v>20</v>
      </c>
      <c r="L10" s="19">
        <v>2321346</v>
      </c>
      <c r="M10" s="20" t="s">
        <v>8</v>
      </c>
      <c r="N10" s="20">
        <v>68</v>
      </c>
      <c r="O10" s="21" t="s">
        <v>24</v>
      </c>
    </row>
    <row r="11" spans="1:15" x14ac:dyDescent="0.3">
      <c r="C11" s="19" t="s">
        <v>39</v>
      </c>
      <c r="D11" s="19">
        <v>2324387</v>
      </c>
      <c r="E11" s="20" t="s">
        <v>72</v>
      </c>
      <c r="F11" s="20">
        <v>54</v>
      </c>
      <c r="G11" s="21" t="s">
        <v>45</v>
      </c>
      <c r="K11" s="19" t="s">
        <v>170</v>
      </c>
      <c r="L11" s="19">
        <v>2084022</v>
      </c>
      <c r="M11" s="20" t="s">
        <v>171</v>
      </c>
      <c r="N11" s="20">
        <v>54</v>
      </c>
      <c r="O11" s="21" t="s">
        <v>26</v>
      </c>
    </row>
    <row r="12" spans="1:15" x14ac:dyDescent="0.3">
      <c r="C12" s="19" t="s">
        <v>34</v>
      </c>
      <c r="D12" s="19">
        <v>1255059</v>
      </c>
      <c r="E12" s="20" t="s">
        <v>4</v>
      </c>
      <c r="F12" s="20">
        <v>10</v>
      </c>
      <c r="G12" s="21" t="s">
        <v>40</v>
      </c>
      <c r="K12" s="19" t="s">
        <v>56</v>
      </c>
      <c r="L12" s="19">
        <v>1768590</v>
      </c>
      <c r="M12" s="20" t="s">
        <v>8</v>
      </c>
      <c r="N12" s="20">
        <v>68</v>
      </c>
      <c r="O12" s="21" t="s">
        <v>25</v>
      </c>
    </row>
    <row r="13" spans="1:15" x14ac:dyDescent="0.3">
      <c r="C13" s="19" t="s">
        <v>68</v>
      </c>
      <c r="D13" s="19">
        <v>2623012</v>
      </c>
      <c r="E13" s="20" t="s">
        <v>72</v>
      </c>
      <c r="F13" s="20">
        <v>54</v>
      </c>
      <c r="G13" s="21" t="s">
        <v>42</v>
      </c>
      <c r="K13" s="19" t="s">
        <v>67</v>
      </c>
      <c r="L13" s="19">
        <v>2535559</v>
      </c>
      <c r="M13" s="20" t="s">
        <v>72</v>
      </c>
      <c r="N13" s="20">
        <v>54</v>
      </c>
      <c r="O13" s="21" t="s">
        <v>28</v>
      </c>
    </row>
    <row r="14" spans="1:15" x14ac:dyDescent="0.3">
      <c r="C14" s="19" t="s">
        <v>7</v>
      </c>
      <c r="D14" s="19">
        <v>1460336</v>
      </c>
      <c r="E14" s="20" t="s">
        <v>227</v>
      </c>
      <c r="F14" s="20">
        <v>52</v>
      </c>
      <c r="G14" s="21" t="s">
        <v>41</v>
      </c>
      <c r="K14" s="19" t="s">
        <v>59</v>
      </c>
      <c r="L14" s="19">
        <v>2432790</v>
      </c>
      <c r="M14" s="20" t="s">
        <v>8</v>
      </c>
      <c r="N14" s="20">
        <v>68</v>
      </c>
      <c r="O14" s="21" t="s">
        <v>27</v>
      </c>
    </row>
    <row r="15" spans="1:15" x14ac:dyDescent="0.3">
      <c r="C15" s="19" t="s">
        <v>369</v>
      </c>
      <c r="D15" s="19">
        <v>2163962</v>
      </c>
      <c r="E15" s="20" t="s">
        <v>8</v>
      </c>
      <c r="F15" s="20">
        <v>68</v>
      </c>
      <c r="G15" s="21" t="s">
        <v>641</v>
      </c>
      <c r="K15" s="19" t="s">
        <v>5</v>
      </c>
      <c r="L15" s="19">
        <v>1620237</v>
      </c>
      <c r="M15" s="20" t="s">
        <v>227</v>
      </c>
      <c r="N15" s="20">
        <v>52</v>
      </c>
      <c r="O15" s="21" t="s">
        <v>30</v>
      </c>
    </row>
    <row r="16" spans="1:15" x14ac:dyDescent="0.3">
      <c r="C16" s="19" t="s">
        <v>12</v>
      </c>
      <c r="D16" s="19">
        <v>895576</v>
      </c>
      <c r="E16" s="20" t="s">
        <v>4</v>
      </c>
      <c r="F16" s="20">
        <v>10</v>
      </c>
      <c r="G16" s="21" t="s">
        <v>44</v>
      </c>
      <c r="K16" s="19" t="s">
        <v>14</v>
      </c>
      <c r="L16" s="19">
        <v>2260263</v>
      </c>
      <c r="M16" s="20" t="s">
        <v>71</v>
      </c>
      <c r="N16" s="20">
        <v>57</v>
      </c>
      <c r="O16" s="21" t="s">
        <v>29</v>
      </c>
    </row>
    <row r="17" spans="1:15" x14ac:dyDescent="0.3">
      <c r="K17" s="19" t="s">
        <v>51</v>
      </c>
      <c r="L17" s="19">
        <v>1551814</v>
      </c>
      <c r="M17" s="20" t="s">
        <v>8</v>
      </c>
      <c r="N17" s="20">
        <v>68</v>
      </c>
      <c r="O17" s="21" t="s">
        <v>88</v>
      </c>
    </row>
    <row r="18" spans="1:15" x14ac:dyDescent="0.3">
      <c r="K18" s="19" t="s">
        <v>81</v>
      </c>
      <c r="L18" s="19">
        <v>654314</v>
      </c>
      <c r="M18" s="20" t="s">
        <v>71</v>
      </c>
      <c r="N18" s="20">
        <v>57</v>
      </c>
      <c r="O18" s="21" t="s">
        <v>87</v>
      </c>
    </row>
    <row r="20" spans="1:15" x14ac:dyDescent="0.3">
      <c r="A20" s="32" t="s">
        <v>724</v>
      </c>
      <c r="C20" s="16"/>
      <c r="D20" s="16"/>
      <c r="E20" s="17" t="s">
        <v>22</v>
      </c>
      <c r="F20" s="17"/>
    </row>
    <row r="21" spans="1:15" x14ac:dyDescent="0.3">
      <c r="C21" s="18">
        <v>1</v>
      </c>
      <c r="D21" s="18"/>
      <c r="E21" s="20" t="s">
        <v>656</v>
      </c>
      <c r="F21" s="20">
        <v>68</v>
      </c>
    </row>
    <row r="22" spans="1:15" x14ac:dyDescent="0.3">
      <c r="C22" s="18">
        <v>2</v>
      </c>
      <c r="D22" s="18"/>
      <c r="E22" s="20" t="s">
        <v>4</v>
      </c>
      <c r="F22" s="20">
        <v>10</v>
      </c>
    </row>
    <row r="23" spans="1:15" x14ac:dyDescent="0.3">
      <c r="C23" s="18">
        <v>3</v>
      </c>
      <c r="D23" s="18"/>
      <c r="E23" s="20" t="s">
        <v>72</v>
      </c>
      <c r="F23" s="20">
        <v>54</v>
      </c>
    </row>
    <row r="29" spans="1:15" x14ac:dyDescent="0.3">
      <c r="A29" t="s">
        <v>723</v>
      </c>
    </row>
    <row r="30" spans="1:15" x14ac:dyDescent="0.3">
      <c r="A30" s="32" t="s">
        <v>719</v>
      </c>
      <c r="I30" s="32" t="s">
        <v>719</v>
      </c>
    </row>
    <row r="31" spans="1:15" x14ac:dyDescent="0.3">
      <c r="A31" t="s">
        <v>721</v>
      </c>
      <c r="C31" s="19" t="s">
        <v>69</v>
      </c>
      <c r="D31" s="19"/>
      <c r="E31" s="20" t="s">
        <v>4</v>
      </c>
      <c r="F31" s="20">
        <v>10</v>
      </c>
      <c r="G31" s="21" t="s">
        <v>41</v>
      </c>
      <c r="I31" t="s">
        <v>720</v>
      </c>
      <c r="K31" s="19" t="s">
        <v>75</v>
      </c>
      <c r="L31" s="19"/>
      <c r="M31" s="20" t="s">
        <v>76</v>
      </c>
      <c r="N31" s="20">
        <v>67</v>
      </c>
      <c r="O31" s="21" t="s">
        <v>28</v>
      </c>
    </row>
    <row r="32" spans="1:15" x14ac:dyDescent="0.3">
      <c r="A32" t="s">
        <v>722</v>
      </c>
      <c r="I32" t="s">
        <v>722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B6AE-4F54-4143-9473-C0DEEF5FD49F}">
  <sheetPr>
    <pageSetUpPr fitToPage="1"/>
  </sheetPr>
  <dimension ref="A1:R68"/>
  <sheetViews>
    <sheetView showGridLines="0" topLeftCell="A13" zoomScale="85" zoomScaleNormal="85" workbookViewId="0">
      <selection activeCell="A37" sqref="A37:XFD37"/>
    </sheetView>
  </sheetViews>
  <sheetFormatPr baseColWidth="10" defaultRowHeight="14.4" x14ac:dyDescent="0.3"/>
  <cols>
    <col min="1" max="1" width="6.109375" bestFit="1" customWidth="1"/>
    <col min="2" max="2" width="22.5546875" bestFit="1" customWidth="1"/>
    <col min="3" max="3" width="36.88671875" bestFit="1" customWidth="1"/>
    <col min="4" max="4" width="3.88671875" bestFit="1" customWidth="1"/>
    <col min="5" max="5" width="3.77734375" bestFit="1" customWidth="1"/>
    <col min="6" max="6" width="16.5546875" style="15" bestFit="1" customWidth="1"/>
    <col min="7" max="7" width="11.5546875" style="15"/>
    <col min="8" max="8" width="11" style="15" bestFit="1" customWidth="1"/>
    <col min="9" max="9" width="6.5546875" style="15" bestFit="1" customWidth="1"/>
    <col min="10" max="10" width="9.21875" style="15" bestFit="1" customWidth="1"/>
    <col min="11" max="11" width="12.88671875" style="15" bestFit="1" customWidth="1"/>
    <col min="12" max="12" width="14.44140625" style="15" bestFit="1" customWidth="1"/>
    <col min="13" max="13" width="8.77734375" style="15" bestFit="1" customWidth="1"/>
    <col min="14" max="14" width="8.21875" bestFit="1" customWidth="1"/>
  </cols>
  <sheetData>
    <row r="1" spans="1:15" s="13" customFormat="1" ht="24" customHeight="1" thickTop="1" x14ac:dyDescent="0.3">
      <c r="A1" s="16" t="s">
        <v>681</v>
      </c>
      <c r="B1" s="17" t="s">
        <v>651</v>
      </c>
      <c r="C1" s="17" t="s">
        <v>22</v>
      </c>
      <c r="D1" s="17" t="s">
        <v>635</v>
      </c>
      <c r="E1" s="17" t="s">
        <v>640</v>
      </c>
      <c r="F1" s="17" t="s">
        <v>522</v>
      </c>
      <c r="G1" s="17" t="s">
        <v>23</v>
      </c>
      <c r="H1" s="17" t="s">
        <v>64</v>
      </c>
      <c r="I1" s="17" t="s">
        <v>90</v>
      </c>
      <c r="J1" s="17" t="s">
        <v>647</v>
      </c>
      <c r="K1" s="17" t="s">
        <v>648</v>
      </c>
      <c r="L1" s="17" t="s">
        <v>649</v>
      </c>
      <c r="M1" s="23" t="s">
        <v>31</v>
      </c>
      <c r="N1" s="25" t="s">
        <v>650</v>
      </c>
      <c r="O1" s="13" t="s">
        <v>683</v>
      </c>
    </row>
    <row r="2" spans="1:15" x14ac:dyDescent="0.3">
      <c r="A2" s="18">
        <v>1</v>
      </c>
      <c r="B2" s="19" t="s">
        <v>38</v>
      </c>
      <c r="C2" s="20" t="s">
        <v>8</v>
      </c>
      <c r="D2" s="20">
        <v>68</v>
      </c>
      <c r="E2" s="21" t="s">
        <v>45</v>
      </c>
      <c r="F2" s="27">
        <v>528</v>
      </c>
      <c r="G2" s="27">
        <v>539</v>
      </c>
      <c r="H2" s="27">
        <v>157.5</v>
      </c>
      <c r="I2" s="27">
        <v>0</v>
      </c>
      <c r="J2" s="27">
        <v>539</v>
      </c>
      <c r="K2" s="27">
        <v>577.5</v>
      </c>
      <c r="L2" s="27">
        <v>150</v>
      </c>
      <c r="M2" s="29">
        <f>VLOOKUP(B2,[1]Base!$E$346:$P$366,12,FALSE)</f>
        <v>147</v>
      </c>
      <c r="N2" s="30">
        <f t="shared" ref="N2:N33" si="0">SUM(F2:M2)</f>
        <v>2638</v>
      </c>
      <c r="O2" s="37">
        <f t="shared" ref="O2:O33" si="1">8-COUNTIF(F2:M2,0)</f>
        <v>7</v>
      </c>
    </row>
    <row r="3" spans="1:15" x14ac:dyDescent="0.3">
      <c r="A3" s="18">
        <v>2</v>
      </c>
      <c r="B3" s="19" t="s">
        <v>53</v>
      </c>
      <c r="C3" s="20" t="s">
        <v>227</v>
      </c>
      <c r="D3" s="20">
        <v>52</v>
      </c>
      <c r="E3" s="21" t="s">
        <v>45</v>
      </c>
      <c r="F3" s="27">
        <v>473.00000000000006</v>
      </c>
      <c r="G3" s="27">
        <v>462</v>
      </c>
      <c r="H3" s="27">
        <v>0</v>
      </c>
      <c r="I3" s="27">
        <v>154.35</v>
      </c>
      <c r="J3" s="27">
        <v>528</v>
      </c>
      <c r="K3" s="27">
        <v>554.4</v>
      </c>
      <c r="L3" s="27">
        <v>0</v>
      </c>
      <c r="M3" s="29">
        <v>0</v>
      </c>
      <c r="N3" s="30">
        <f t="shared" si="0"/>
        <v>2171.75</v>
      </c>
      <c r="O3" s="37">
        <f t="shared" si="1"/>
        <v>5</v>
      </c>
    </row>
    <row r="4" spans="1:15" x14ac:dyDescent="0.3">
      <c r="A4" s="18">
        <v>3</v>
      </c>
      <c r="B4" s="19" t="s">
        <v>52</v>
      </c>
      <c r="C4" s="20" t="s">
        <v>11</v>
      </c>
      <c r="D4" s="20">
        <v>54</v>
      </c>
      <c r="E4" s="21" t="s">
        <v>42</v>
      </c>
      <c r="F4" s="27">
        <v>385.00000000000006</v>
      </c>
      <c r="G4" s="27">
        <v>441</v>
      </c>
      <c r="H4" s="27">
        <v>0</v>
      </c>
      <c r="I4" s="27">
        <v>0</v>
      </c>
      <c r="J4" s="27">
        <v>495.00000000000006</v>
      </c>
      <c r="K4" s="27">
        <v>519.75000000000011</v>
      </c>
      <c r="L4" s="27">
        <v>135</v>
      </c>
      <c r="M4" s="29">
        <v>0</v>
      </c>
      <c r="N4" s="30">
        <f t="shared" si="0"/>
        <v>1975.75</v>
      </c>
      <c r="O4" s="37">
        <f t="shared" si="1"/>
        <v>5</v>
      </c>
    </row>
    <row r="5" spans="1:15" x14ac:dyDescent="0.3">
      <c r="A5" s="18">
        <v>4</v>
      </c>
      <c r="B5" s="19" t="s">
        <v>68</v>
      </c>
      <c r="C5" s="20" t="s">
        <v>72</v>
      </c>
      <c r="D5" s="20">
        <v>54</v>
      </c>
      <c r="E5" s="21" t="s">
        <v>42</v>
      </c>
      <c r="F5" s="27">
        <v>396.00000000000006</v>
      </c>
      <c r="G5" s="27">
        <v>0</v>
      </c>
      <c r="H5" s="27">
        <v>141.75</v>
      </c>
      <c r="I5" s="27">
        <v>148.05000000000001</v>
      </c>
      <c r="J5" s="27">
        <v>473.00000000000006</v>
      </c>
      <c r="K5" s="27">
        <v>496.65000000000009</v>
      </c>
      <c r="L5" s="27">
        <v>138</v>
      </c>
      <c r="M5" s="29">
        <f>VLOOKUP(B5,[1]Base!$E$346:$P$366,12,FALSE)</f>
        <v>141</v>
      </c>
      <c r="N5" s="30">
        <f t="shared" si="0"/>
        <v>1934.45</v>
      </c>
      <c r="O5" s="37">
        <f t="shared" si="1"/>
        <v>7</v>
      </c>
    </row>
    <row r="6" spans="1:15" x14ac:dyDescent="0.3">
      <c r="A6" s="18">
        <v>5</v>
      </c>
      <c r="B6" s="19" t="s">
        <v>7</v>
      </c>
      <c r="C6" s="20" t="s">
        <v>227</v>
      </c>
      <c r="D6" s="20">
        <v>52</v>
      </c>
      <c r="E6" s="21" t="s">
        <v>41</v>
      </c>
      <c r="F6" s="27">
        <v>429.00000000000006</v>
      </c>
      <c r="G6" s="27">
        <v>367.5</v>
      </c>
      <c r="H6" s="27">
        <v>138.6</v>
      </c>
      <c r="I6" s="27">
        <v>0</v>
      </c>
      <c r="J6" s="27">
        <v>451.00000000000006</v>
      </c>
      <c r="K6" s="27">
        <v>450.4500000000001</v>
      </c>
      <c r="L6" s="27">
        <v>0</v>
      </c>
      <c r="M6" s="29">
        <v>0</v>
      </c>
      <c r="N6" s="30">
        <f t="shared" si="0"/>
        <v>1836.5500000000002</v>
      </c>
      <c r="O6" s="37">
        <f t="shared" si="1"/>
        <v>5</v>
      </c>
    </row>
    <row r="7" spans="1:15" x14ac:dyDescent="0.3">
      <c r="A7" s="18">
        <v>6</v>
      </c>
      <c r="B7" s="19" t="s">
        <v>3</v>
      </c>
      <c r="C7" s="20" t="s">
        <v>4</v>
      </c>
      <c r="D7" s="20">
        <v>10</v>
      </c>
      <c r="E7" s="21" t="s">
        <v>43</v>
      </c>
      <c r="F7" s="27">
        <v>539</v>
      </c>
      <c r="G7" s="27">
        <v>0</v>
      </c>
      <c r="H7" s="27">
        <v>0</v>
      </c>
      <c r="I7" s="27">
        <v>0</v>
      </c>
      <c r="J7" s="27">
        <v>550</v>
      </c>
      <c r="K7" s="27">
        <v>565.95000000000005</v>
      </c>
      <c r="L7" s="27">
        <v>0</v>
      </c>
      <c r="M7" s="29">
        <f>VLOOKUP(B7,[1]Base!$E$346:$P$366,12,FALSE)</f>
        <v>150</v>
      </c>
      <c r="N7" s="30">
        <f t="shared" si="0"/>
        <v>1804.95</v>
      </c>
      <c r="O7" s="37">
        <f t="shared" si="1"/>
        <v>4</v>
      </c>
    </row>
    <row r="8" spans="1:15" x14ac:dyDescent="0.3">
      <c r="A8" s="18">
        <v>7</v>
      </c>
      <c r="B8" s="19" t="s">
        <v>39</v>
      </c>
      <c r="C8" s="20" t="s">
        <v>72</v>
      </c>
      <c r="D8" s="20">
        <v>54</v>
      </c>
      <c r="E8" s="21" t="s">
        <v>45</v>
      </c>
      <c r="F8" s="27">
        <v>418.00000000000006</v>
      </c>
      <c r="G8" s="27">
        <v>430.5</v>
      </c>
      <c r="H8" s="27">
        <v>144.9</v>
      </c>
      <c r="I8" s="27">
        <v>0</v>
      </c>
      <c r="J8" s="27">
        <v>0</v>
      </c>
      <c r="K8" s="27">
        <v>508.2000000000001</v>
      </c>
      <c r="L8" s="27">
        <v>141</v>
      </c>
      <c r="M8" s="29">
        <f>VLOOKUP(B8,[1]Base!$E$346:$P$366,12,FALSE)</f>
        <v>144</v>
      </c>
      <c r="N8" s="30">
        <f t="shared" si="0"/>
        <v>1786.6000000000001</v>
      </c>
      <c r="O8" s="37">
        <f t="shared" si="1"/>
        <v>6</v>
      </c>
    </row>
    <row r="9" spans="1:15" x14ac:dyDescent="0.3">
      <c r="A9" s="18">
        <v>8</v>
      </c>
      <c r="B9" s="19" t="s">
        <v>69</v>
      </c>
      <c r="C9" s="20" t="s">
        <v>4</v>
      </c>
      <c r="D9" s="20">
        <v>10</v>
      </c>
      <c r="E9" s="21" t="s">
        <v>41</v>
      </c>
      <c r="F9" s="27">
        <v>484.00000000000006</v>
      </c>
      <c r="G9" s="27">
        <v>472.5</v>
      </c>
      <c r="H9" s="27">
        <v>0</v>
      </c>
      <c r="I9" s="27">
        <v>157.5</v>
      </c>
      <c r="J9" s="27">
        <v>517</v>
      </c>
      <c r="K9" s="27">
        <v>0</v>
      </c>
      <c r="L9" s="27">
        <v>0</v>
      </c>
      <c r="M9" s="29">
        <v>0</v>
      </c>
      <c r="N9" s="30">
        <f t="shared" si="0"/>
        <v>1631</v>
      </c>
      <c r="O9" s="37">
        <f t="shared" si="1"/>
        <v>4</v>
      </c>
    </row>
    <row r="10" spans="1:15" x14ac:dyDescent="0.3">
      <c r="A10" s="18">
        <v>9</v>
      </c>
      <c r="B10" s="19" t="s">
        <v>34</v>
      </c>
      <c r="C10" s="20" t="s">
        <v>4</v>
      </c>
      <c r="D10" s="20">
        <v>10</v>
      </c>
      <c r="E10" s="21" t="s">
        <v>40</v>
      </c>
      <c r="F10" s="27">
        <v>495.00000000000006</v>
      </c>
      <c r="G10" s="27">
        <v>0</v>
      </c>
      <c r="H10" s="27">
        <v>0</v>
      </c>
      <c r="I10" s="27">
        <v>0</v>
      </c>
      <c r="J10" s="27">
        <v>506.00000000000006</v>
      </c>
      <c r="K10" s="27">
        <v>531.30000000000007</v>
      </c>
      <c r="L10" s="27">
        <v>0</v>
      </c>
      <c r="M10" s="29">
        <v>0</v>
      </c>
      <c r="N10" s="30">
        <f t="shared" si="0"/>
        <v>1532.3000000000002</v>
      </c>
      <c r="O10" s="37">
        <f t="shared" si="1"/>
        <v>3</v>
      </c>
    </row>
    <row r="11" spans="1:15" x14ac:dyDescent="0.3">
      <c r="A11" s="18">
        <v>10</v>
      </c>
      <c r="B11" s="19" t="s">
        <v>66</v>
      </c>
      <c r="C11" s="20" t="s">
        <v>4</v>
      </c>
      <c r="D11" s="20">
        <v>10</v>
      </c>
      <c r="E11" s="21" t="s">
        <v>45</v>
      </c>
      <c r="F11" s="27">
        <v>363.00000000000006</v>
      </c>
      <c r="G11" s="27">
        <v>0</v>
      </c>
      <c r="H11" s="27">
        <v>0</v>
      </c>
      <c r="I11" s="27">
        <v>141.75</v>
      </c>
      <c r="J11" s="27">
        <v>484.00000000000006</v>
      </c>
      <c r="K11" s="27">
        <v>473.55000000000007</v>
      </c>
      <c r="L11" s="27">
        <v>0</v>
      </c>
      <c r="M11" s="29">
        <v>0</v>
      </c>
      <c r="N11" s="30">
        <f t="shared" si="0"/>
        <v>1462.3000000000002</v>
      </c>
      <c r="O11" s="37">
        <f t="shared" si="1"/>
        <v>4</v>
      </c>
    </row>
    <row r="12" spans="1:15" x14ac:dyDescent="0.3">
      <c r="A12" s="18">
        <v>11</v>
      </c>
      <c r="B12" s="19" t="s">
        <v>12</v>
      </c>
      <c r="C12" s="20" t="s">
        <v>4</v>
      </c>
      <c r="D12" s="20">
        <v>10</v>
      </c>
      <c r="E12" s="21" t="s">
        <v>44</v>
      </c>
      <c r="F12" s="27">
        <v>462.00000000000006</v>
      </c>
      <c r="G12" s="27">
        <v>420</v>
      </c>
      <c r="H12" s="27">
        <v>0</v>
      </c>
      <c r="I12" s="27">
        <v>0</v>
      </c>
      <c r="J12" s="27">
        <v>0</v>
      </c>
      <c r="K12" s="27">
        <v>485.10000000000008</v>
      </c>
      <c r="L12" s="27">
        <v>0</v>
      </c>
      <c r="M12" s="29">
        <v>0</v>
      </c>
      <c r="N12" s="30">
        <f t="shared" si="0"/>
        <v>1367.1000000000001</v>
      </c>
      <c r="O12" s="37">
        <f t="shared" si="1"/>
        <v>3</v>
      </c>
    </row>
    <row r="13" spans="1:15" x14ac:dyDescent="0.3">
      <c r="A13" s="18">
        <v>12</v>
      </c>
      <c r="B13" s="19" t="s">
        <v>47</v>
      </c>
      <c r="C13" s="20" t="s">
        <v>72</v>
      </c>
      <c r="D13" s="20">
        <v>54</v>
      </c>
      <c r="E13" s="21" t="s">
        <v>43</v>
      </c>
      <c r="F13" s="27">
        <v>517</v>
      </c>
      <c r="G13" s="27">
        <v>493.5</v>
      </c>
      <c r="H13" s="27">
        <v>154.35</v>
      </c>
      <c r="I13" s="27">
        <v>0</v>
      </c>
      <c r="J13" s="27">
        <v>0</v>
      </c>
      <c r="K13" s="27">
        <v>0</v>
      </c>
      <c r="L13" s="27">
        <v>0</v>
      </c>
      <c r="M13" s="29">
        <v>0</v>
      </c>
      <c r="N13" s="30">
        <f t="shared" si="0"/>
        <v>1164.8499999999999</v>
      </c>
      <c r="O13" s="37">
        <f t="shared" si="1"/>
        <v>3</v>
      </c>
    </row>
    <row r="14" spans="1:15" x14ac:dyDescent="0.3">
      <c r="A14" s="18">
        <v>13</v>
      </c>
      <c r="B14" s="19" t="s">
        <v>271</v>
      </c>
      <c r="C14" s="20" t="s">
        <v>72</v>
      </c>
      <c r="D14" s="20">
        <v>54</v>
      </c>
      <c r="E14" s="21" t="s">
        <v>42</v>
      </c>
      <c r="F14" s="27">
        <v>0</v>
      </c>
      <c r="G14" s="27">
        <v>451.5</v>
      </c>
      <c r="H14" s="27">
        <v>148.05000000000001</v>
      </c>
      <c r="I14" s="27">
        <v>0</v>
      </c>
      <c r="J14" s="27">
        <v>0</v>
      </c>
      <c r="K14" s="27">
        <v>542.85</v>
      </c>
      <c r="L14" s="27">
        <v>0</v>
      </c>
      <c r="M14" s="29">
        <v>0</v>
      </c>
      <c r="N14" s="30">
        <f t="shared" si="0"/>
        <v>1142.4000000000001</v>
      </c>
      <c r="O14" s="37">
        <f t="shared" si="1"/>
        <v>3</v>
      </c>
    </row>
    <row r="15" spans="1:15" x14ac:dyDescent="0.3">
      <c r="A15" s="18">
        <v>14</v>
      </c>
      <c r="B15" s="19" t="s">
        <v>19</v>
      </c>
      <c r="C15" s="20" t="s">
        <v>8</v>
      </c>
      <c r="D15" s="20">
        <v>68</v>
      </c>
      <c r="E15" s="21" t="s">
        <v>43</v>
      </c>
      <c r="F15" s="27">
        <v>506.00000000000006</v>
      </c>
      <c r="G15" s="27">
        <v>483</v>
      </c>
      <c r="H15" s="27">
        <v>151.20000000000002</v>
      </c>
      <c r="I15" s="27">
        <v>0</v>
      </c>
      <c r="J15" s="27">
        <v>0</v>
      </c>
      <c r="K15" s="27">
        <v>0</v>
      </c>
      <c r="L15" s="27">
        <v>0</v>
      </c>
      <c r="M15" s="29">
        <v>0</v>
      </c>
      <c r="N15" s="30">
        <f t="shared" si="0"/>
        <v>1140.2</v>
      </c>
      <c r="O15" s="37">
        <f t="shared" si="1"/>
        <v>3</v>
      </c>
    </row>
    <row r="16" spans="1:15" x14ac:dyDescent="0.3">
      <c r="A16" s="18">
        <v>15</v>
      </c>
      <c r="B16" s="19" t="s">
        <v>9</v>
      </c>
      <c r="C16" s="20" t="s">
        <v>8</v>
      </c>
      <c r="D16" s="20">
        <v>68</v>
      </c>
      <c r="E16" s="21" t="s">
        <v>42</v>
      </c>
      <c r="F16" s="27">
        <v>550</v>
      </c>
      <c r="G16" s="27">
        <v>525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9">
        <v>0</v>
      </c>
      <c r="N16" s="30">
        <f t="shared" si="0"/>
        <v>1075</v>
      </c>
      <c r="O16" s="37">
        <f t="shared" si="1"/>
        <v>2</v>
      </c>
    </row>
    <row r="17" spans="1:15" x14ac:dyDescent="0.3">
      <c r="A17" s="18">
        <v>16</v>
      </c>
      <c r="B17" s="19" t="s">
        <v>74</v>
      </c>
      <c r="C17" s="20" t="s">
        <v>8</v>
      </c>
      <c r="D17" s="20">
        <v>68</v>
      </c>
      <c r="E17" s="21" t="s">
        <v>89</v>
      </c>
      <c r="F17" s="27">
        <v>440.00000000000006</v>
      </c>
      <c r="G17" s="27">
        <v>504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9">
        <v>0</v>
      </c>
      <c r="N17" s="30">
        <f t="shared" si="0"/>
        <v>944</v>
      </c>
      <c r="O17" s="37">
        <f t="shared" si="1"/>
        <v>2</v>
      </c>
    </row>
    <row r="18" spans="1:15" x14ac:dyDescent="0.3">
      <c r="A18" s="18">
        <v>17</v>
      </c>
      <c r="B18" s="19" t="s">
        <v>369</v>
      </c>
      <c r="C18" s="20" t="s">
        <v>8</v>
      </c>
      <c r="D18" s="20">
        <v>68</v>
      </c>
      <c r="E18" s="21" t="s">
        <v>641</v>
      </c>
      <c r="F18" s="27">
        <v>0</v>
      </c>
      <c r="G18" s="27">
        <v>304.5</v>
      </c>
      <c r="H18" s="27">
        <v>129.15</v>
      </c>
      <c r="I18" s="27">
        <v>0</v>
      </c>
      <c r="J18" s="27">
        <v>0</v>
      </c>
      <c r="K18" s="27">
        <v>438.90000000000009</v>
      </c>
      <c r="L18" s="27">
        <v>0</v>
      </c>
      <c r="M18" s="29">
        <v>0</v>
      </c>
      <c r="N18" s="30">
        <f t="shared" si="0"/>
        <v>872.55000000000007</v>
      </c>
      <c r="O18" s="37">
        <f t="shared" si="1"/>
        <v>3</v>
      </c>
    </row>
    <row r="19" spans="1:15" x14ac:dyDescent="0.3">
      <c r="A19" s="18">
        <v>18</v>
      </c>
      <c r="B19" s="19" t="s">
        <v>73</v>
      </c>
      <c r="C19" s="20" t="s">
        <v>71</v>
      </c>
      <c r="D19" s="20">
        <v>57</v>
      </c>
      <c r="E19" s="21" t="s">
        <v>43</v>
      </c>
      <c r="F19" s="27">
        <v>451.00000000000006</v>
      </c>
      <c r="G19" s="27">
        <v>409.5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9">
        <v>0</v>
      </c>
      <c r="N19" s="30">
        <f t="shared" si="0"/>
        <v>860.5</v>
      </c>
      <c r="O19" s="37">
        <f t="shared" si="1"/>
        <v>2</v>
      </c>
    </row>
    <row r="20" spans="1:15" x14ac:dyDescent="0.3">
      <c r="A20" s="18">
        <v>19</v>
      </c>
      <c r="B20" s="19" t="s">
        <v>340</v>
      </c>
      <c r="C20" s="20" t="s">
        <v>8</v>
      </c>
      <c r="D20" s="20">
        <v>68</v>
      </c>
      <c r="E20" s="21" t="s">
        <v>42</v>
      </c>
      <c r="F20" s="27">
        <v>0</v>
      </c>
      <c r="G20" s="27">
        <v>346.5</v>
      </c>
      <c r="H20" s="27">
        <v>0</v>
      </c>
      <c r="I20" s="27">
        <v>0</v>
      </c>
      <c r="J20" s="27">
        <v>0</v>
      </c>
      <c r="K20" s="27">
        <v>462.00000000000006</v>
      </c>
      <c r="L20" s="27">
        <v>0</v>
      </c>
      <c r="M20" s="29">
        <v>0</v>
      </c>
      <c r="N20" s="30">
        <f t="shared" si="0"/>
        <v>808.5</v>
      </c>
      <c r="O20" s="37">
        <f t="shared" si="1"/>
        <v>2</v>
      </c>
    </row>
    <row r="21" spans="1:15" x14ac:dyDescent="0.3">
      <c r="A21" s="18">
        <v>20</v>
      </c>
      <c r="B21" s="19" t="s">
        <v>82</v>
      </c>
      <c r="C21" s="20" t="s">
        <v>32</v>
      </c>
      <c r="D21" s="20">
        <v>57</v>
      </c>
      <c r="E21" s="21" t="s">
        <v>42</v>
      </c>
      <c r="F21" s="27">
        <v>341</v>
      </c>
      <c r="G21" s="27">
        <v>315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9">
        <v>0</v>
      </c>
      <c r="N21" s="30">
        <f t="shared" si="0"/>
        <v>656</v>
      </c>
      <c r="O21" s="37">
        <f t="shared" si="1"/>
        <v>2</v>
      </c>
    </row>
    <row r="22" spans="1:15" x14ac:dyDescent="0.3">
      <c r="A22" s="18">
        <v>21</v>
      </c>
      <c r="B22" s="19" t="s">
        <v>673</v>
      </c>
      <c r="C22" s="20" t="s">
        <v>4</v>
      </c>
      <c r="D22" s="20">
        <v>10</v>
      </c>
      <c r="E22" s="21" t="s">
        <v>45</v>
      </c>
      <c r="F22" s="27">
        <v>0</v>
      </c>
      <c r="G22" s="27">
        <v>0</v>
      </c>
      <c r="H22" s="27">
        <v>0</v>
      </c>
      <c r="I22" s="27">
        <v>129.15</v>
      </c>
      <c r="J22" s="27">
        <v>462.00000000000006</v>
      </c>
      <c r="K22" s="27">
        <v>0</v>
      </c>
      <c r="L22" s="27">
        <v>0</v>
      </c>
      <c r="M22" s="29">
        <v>0</v>
      </c>
      <c r="N22" s="30">
        <f t="shared" si="0"/>
        <v>591.15000000000009</v>
      </c>
      <c r="O22" s="37">
        <f t="shared" si="1"/>
        <v>2</v>
      </c>
    </row>
    <row r="23" spans="1:15" x14ac:dyDescent="0.3">
      <c r="A23" s="18">
        <v>22</v>
      </c>
      <c r="B23" s="19" t="s">
        <v>36</v>
      </c>
      <c r="C23" s="20" t="s">
        <v>32</v>
      </c>
      <c r="D23" s="20">
        <v>57</v>
      </c>
      <c r="E23" s="21" t="s">
        <v>41</v>
      </c>
      <c r="F23" s="27">
        <v>407.00000000000006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9">
        <v>0</v>
      </c>
      <c r="N23" s="30">
        <f t="shared" si="0"/>
        <v>407.00000000000006</v>
      </c>
      <c r="O23" s="37">
        <f t="shared" si="1"/>
        <v>1</v>
      </c>
    </row>
    <row r="24" spans="1:15" x14ac:dyDescent="0.3">
      <c r="A24" s="18">
        <v>23</v>
      </c>
      <c r="B24" s="19" t="s">
        <v>317</v>
      </c>
      <c r="C24" s="20" t="s">
        <v>8</v>
      </c>
      <c r="D24" s="20">
        <v>68</v>
      </c>
      <c r="E24" s="21" t="s">
        <v>42</v>
      </c>
      <c r="F24" s="27">
        <v>0</v>
      </c>
      <c r="G24" s="27">
        <v>399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9">
        <v>0</v>
      </c>
      <c r="N24" s="30">
        <f t="shared" si="0"/>
        <v>399</v>
      </c>
      <c r="O24" s="37">
        <f t="shared" si="1"/>
        <v>1</v>
      </c>
    </row>
    <row r="25" spans="1:15" x14ac:dyDescent="0.3">
      <c r="A25" s="18">
        <v>24</v>
      </c>
      <c r="B25" s="19" t="s">
        <v>322</v>
      </c>
      <c r="C25" s="20" t="s">
        <v>8</v>
      </c>
      <c r="D25" s="20">
        <v>68</v>
      </c>
      <c r="E25" s="21" t="s">
        <v>41</v>
      </c>
      <c r="F25" s="27">
        <v>0</v>
      </c>
      <c r="G25" s="27">
        <v>388.5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9">
        <v>0</v>
      </c>
      <c r="N25" s="30">
        <f t="shared" si="0"/>
        <v>388.5</v>
      </c>
      <c r="O25" s="37">
        <f t="shared" si="1"/>
        <v>1</v>
      </c>
    </row>
    <row r="26" spans="1:15" x14ac:dyDescent="0.3">
      <c r="A26" s="18">
        <v>25</v>
      </c>
      <c r="B26" s="19" t="s">
        <v>325</v>
      </c>
      <c r="C26" s="20" t="s">
        <v>32</v>
      </c>
      <c r="D26" s="20">
        <v>57</v>
      </c>
      <c r="E26" s="21" t="s">
        <v>42</v>
      </c>
      <c r="F26" s="27">
        <v>0</v>
      </c>
      <c r="G26" s="27">
        <v>378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9">
        <v>0</v>
      </c>
      <c r="N26" s="30">
        <f t="shared" si="0"/>
        <v>378</v>
      </c>
      <c r="O26" s="37">
        <f t="shared" si="1"/>
        <v>1</v>
      </c>
    </row>
    <row r="27" spans="1:15" x14ac:dyDescent="0.3">
      <c r="A27" s="18">
        <v>26</v>
      </c>
      <c r="B27" s="19" t="s">
        <v>78</v>
      </c>
      <c r="C27" s="20" t="s">
        <v>72</v>
      </c>
      <c r="D27" s="20">
        <v>54</v>
      </c>
      <c r="E27" s="21" t="s">
        <v>45</v>
      </c>
      <c r="F27" s="27">
        <v>374.00000000000006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9">
        <v>0</v>
      </c>
      <c r="N27" s="30">
        <f t="shared" si="0"/>
        <v>374.00000000000006</v>
      </c>
      <c r="O27" s="37">
        <f t="shared" si="1"/>
        <v>1</v>
      </c>
    </row>
    <row r="28" spans="1:15" x14ac:dyDescent="0.3">
      <c r="A28" s="18">
        <v>27</v>
      </c>
      <c r="B28" s="19" t="s">
        <v>334</v>
      </c>
      <c r="C28" s="20" t="s">
        <v>32</v>
      </c>
      <c r="D28" s="20">
        <v>57</v>
      </c>
      <c r="E28" s="21" t="s">
        <v>42</v>
      </c>
      <c r="F28" s="27">
        <v>0</v>
      </c>
      <c r="G28" s="27">
        <v>357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9">
        <v>0</v>
      </c>
      <c r="N28" s="30">
        <f t="shared" si="0"/>
        <v>357</v>
      </c>
      <c r="O28" s="37">
        <f t="shared" si="1"/>
        <v>1</v>
      </c>
    </row>
    <row r="29" spans="1:15" x14ac:dyDescent="0.3">
      <c r="A29" s="18">
        <v>28</v>
      </c>
      <c r="B29" s="19" t="s">
        <v>80</v>
      </c>
      <c r="C29" s="20" t="s">
        <v>72</v>
      </c>
      <c r="D29" s="20">
        <v>54</v>
      </c>
      <c r="E29" s="21" t="s">
        <v>42</v>
      </c>
      <c r="F29" s="27">
        <v>352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9">
        <v>0</v>
      </c>
      <c r="N29" s="30">
        <f t="shared" si="0"/>
        <v>352</v>
      </c>
      <c r="O29" s="37">
        <f t="shared" si="1"/>
        <v>1</v>
      </c>
    </row>
    <row r="30" spans="1:15" x14ac:dyDescent="0.3">
      <c r="A30" s="18">
        <v>29</v>
      </c>
      <c r="B30" s="19" t="s">
        <v>343</v>
      </c>
      <c r="C30" s="20" t="s">
        <v>344</v>
      </c>
      <c r="D30" s="20">
        <v>68</v>
      </c>
      <c r="E30" s="21" t="s">
        <v>45</v>
      </c>
      <c r="F30" s="27">
        <v>0</v>
      </c>
      <c r="G30" s="27">
        <v>336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9">
        <v>0</v>
      </c>
      <c r="N30" s="30">
        <f t="shared" si="0"/>
        <v>336</v>
      </c>
      <c r="O30" s="37">
        <f t="shared" si="1"/>
        <v>1</v>
      </c>
    </row>
    <row r="31" spans="1:15" x14ac:dyDescent="0.3">
      <c r="A31" s="18">
        <v>30</v>
      </c>
      <c r="B31" s="19" t="s">
        <v>46</v>
      </c>
      <c r="C31" s="20" t="s">
        <v>49</v>
      </c>
      <c r="D31" s="20">
        <v>57</v>
      </c>
      <c r="E31" s="21" t="s">
        <v>45</v>
      </c>
      <c r="F31" s="27">
        <v>330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9">
        <v>0</v>
      </c>
      <c r="N31" s="30">
        <f t="shared" si="0"/>
        <v>330</v>
      </c>
      <c r="O31" s="37">
        <f t="shared" si="1"/>
        <v>1</v>
      </c>
    </row>
    <row r="32" spans="1:15" x14ac:dyDescent="0.3">
      <c r="A32" s="18">
        <v>31</v>
      </c>
      <c r="B32" s="19" t="s">
        <v>352</v>
      </c>
      <c r="C32" s="20" t="s">
        <v>344</v>
      </c>
      <c r="D32" s="20">
        <v>68</v>
      </c>
      <c r="E32" s="21" t="s">
        <v>45</v>
      </c>
      <c r="F32" s="27">
        <v>0</v>
      </c>
      <c r="G32" s="27">
        <v>325.5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9">
        <v>0</v>
      </c>
      <c r="N32" s="30">
        <f t="shared" si="0"/>
        <v>325.5</v>
      </c>
      <c r="O32" s="37">
        <f t="shared" si="1"/>
        <v>1</v>
      </c>
    </row>
    <row r="33" spans="1:15" x14ac:dyDescent="0.3">
      <c r="A33" s="18">
        <v>32</v>
      </c>
      <c r="B33" s="19" t="s">
        <v>84</v>
      </c>
      <c r="C33" s="20" t="s">
        <v>71</v>
      </c>
      <c r="D33" s="20">
        <v>57</v>
      </c>
      <c r="E33" s="21" t="s">
        <v>63</v>
      </c>
      <c r="F33" s="27">
        <v>319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9">
        <v>0</v>
      </c>
      <c r="N33" s="30">
        <f t="shared" si="0"/>
        <v>319</v>
      </c>
      <c r="O33" s="37">
        <f t="shared" si="1"/>
        <v>1</v>
      </c>
    </row>
    <row r="34" spans="1:15" x14ac:dyDescent="0.3">
      <c r="A34" s="18">
        <v>33</v>
      </c>
      <c r="B34" s="19" t="s">
        <v>668</v>
      </c>
      <c r="C34" s="20" t="s">
        <v>1</v>
      </c>
      <c r="D34" s="20">
        <v>10</v>
      </c>
      <c r="E34" s="21" t="s">
        <v>45</v>
      </c>
      <c r="F34" s="27">
        <v>0</v>
      </c>
      <c r="G34" s="27">
        <v>0</v>
      </c>
      <c r="H34" s="27">
        <v>0</v>
      </c>
      <c r="I34" s="27">
        <v>151.20000000000002</v>
      </c>
      <c r="J34" s="27">
        <v>0</v>
      </c>
      <c r="K34" s="27">
        <v>0</v>
      </c>
      <c r="L34" s="27">
        <v>0</v>
      </c>
      <c r="M34" s="29">
        <v>0</v>
      </c>
      <c r="N34" s="30">
        <f t="shared" ref="N34:N59" si="2">SUM(F34:M34)</f>
        <v>151.20000000000002</v>
      </c>
      <c r="O34" s="37">
        <f t="shared" ref="O34:O59" si="3">8-COUNTIF(F34:M34,0)</f>
        <v>1</v>
      </c>
    </row>
    <row r="35" spans="1:15" x14ac:dyDescent="0.3">
      <c r="A35" s="18">
        <v>34</v>
      </c>
      <c r="B35" s="19" t="s">
        <v>703</v>
      </c>
      <c r="C35" s="20" t="s">
        <v>704</v>
      </c>
      <c r="D35" s="20">
        <v>54</v>
      </c>
      <c r="E35" s="21" t="s">
        <v>45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147</v>
      </c>
      <c r="M35" s="29">
        <v>0</v>
      </c>
      <c r="N35" s="30">
        <f t="shared" si="2"/>
        <v>147</v>
      </c>
      <c r="O35" s="37">
        <f t="shared" si="3"/>
        <v>1</v>
      </c>
    </row>
    <row r="36" spans="1:15" x14ac:dyDescent="0.3">
      <c r="A36" s="18">
        <v>35</v>
      </c>
      <c r="B36" s="19" t="s">
        <v>669</v>
      </c>
      <c r="C36" s="20" t="s">
        <v>4</v>
      </c>
      <c r="D36" s="20">
        <v>10</v>
      </c>
      <c r="E36" s="21" t="s">
        <v>43</v>
      </c>
      <c r="F36" s="27">
        <v>0</v>
      </c>
      <c r="G36" s="27">
        <v>0</v>
      </c>
      <c r="H36" s="27">
        <v>0</v>
      </c>
      <c r="I36" s="27">
        <v>144.9</v>
      </c>
      <c r="J36" s="27">
        <v>0</v>
      </c>
      <c r="K36" s="27">
        <v>0</v>
      </c>
      <c r="L36" s="27">
        <v>0</v>
      </c>
      <c r="M36" s="29">
        <v>0</v>
      </c>
      <c r="N36" s="30">
        <f t="shared" si="2"/>
        <v>144.9</v>
      </c>
      <c r="O36" s="37">
        <f t="shared" si="3"/>
        <v>1</v>
      </c>
    </row>
    <row r="37" spans="1:15" x14ac:dyDescent="0.3">
      <c r="A37" s="18">
        <v>36</v>
      </c>
      <c r="B37" s="19" t="s">
        <v>706</v>
      </c>
      <c r="C37" s="20" t="s">
        <v>705</v>
      </c>
      <c r="D37" s="20">
        <v>54</v>
      </c>
      <c r="E37" s="21" t="s">
        <v>677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144</v>
      </c>
      <c r="M37" s="29">
        <v>0</v>
      </c>
      <c r="N37" s="30">
        <f t="shared" si="2"/>
        <v>144</v>
      </c>
      <c r="O37" s="37">
        <f t="shared" si="3"/>
        <v>1</v>
      </c>
    </row>
    <row r="38" spans="1:15" x14ac:dyDescent="0.3">
      <c r="A38" s="18">
        <v>37</v>
      </c>
      <c r="B38" s="19" t="s">
        <v>670</v>
      </c>
      <c r="C38" s="20" t="s">
        <v>4</v>
      </c>
      <c r="D38" s="20">
        <v>10</v>
      </c>
      <c r="E38" s="21" t="s">
        <v>40</v>
      </c>
      <c r="F38" s="27">
        <v>0</v>
      </c>
      <c r="G38" s="27">
        <v>0</v>
      </c>
      <c r="H38" s="27">
        <v>0</v>
      </c>
      <c r="I38" s="27">
        <v>138.6</v>
      </c>
      <c r="J38" s="27">
        <v>0</v>
      </c>
      <c r="K38" s="27">
        <v>0</v>
      </c>
      <c r="L38" s="27">
        <v>0</v>
      </c>
      <c r="M38" s="29">
        <v>0</v>
      </c>
      <c r="N38" s="30">
        <f t="shared" si="2"/>
        <v>138.6</v>
      </c>
      <c r="O38" s="37">
        <f t="shared" si="3"/>
        <v>1</v>
      </c>
    </row>
    <row r="39" spans="1:15" x14ac:dyDescent="0.3">
      <c r="A39" s="18">
        <v>38</v>
      </c>
      <c r="B39" s="19" t="s">
        <v>684</v>
      </c>
      <c r="C39" s="20"/>
      <c r="D39" s="20"/>
      <c r="E39" s="21" t="s">
        <v>45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9">
        <f>VLOOKUP(B39,[1]Base!$E$346:$P$366,12,FALSE)</f>
        <v>138</v>
      </c>
      <c r="N39" s="30">
        <f t="shared" si="2"/>
        <v>138</v>
      </c>
      <c r="O39" s="37">
        <f t="shared" si="3"/>
        <v>1</v>
      </c>
    </row>
    <row r="40" spans="1:15" x14ac:dyDescent="0.3">
      <c r="A40" s="18">
        <v>39</v>
      </c>
      <c r="B40" s="19" t="s">
        <v>671</v>
      </c>
      <c r="C40" s="20" t="s">
        <v>1</v>
      </c>
      <c r="D40" s="20">
        <v>10</v>
      </c>
      <c r="E40" s="21" t="s">
        <v>677</v>
      </c>
      <c r="F40" s="27">
        <v>0</v>
      </c>
      <c r="G40" s="27">
        <v>0</v>
      </c>
      <c r="H40" s="27">
        <v>0</v>
      </c>
      <c r="I40" s="27">
        <v>135.45000000000002</v>
      </c>
      <c r="J40" s="27">
        <v>0</v>
      </c>
      <c r="K40" s="27">
        <v>0</v>
      </c>
      <c r="L40" s="27">
        <v>0</v>
      </c>
      <c r="M40" s="29">
        <v>0</v>
      </c>
      <c r="N40" s="30">
        <f t="shared" si="2"/>
        <v>135.45000000000002</v>
      </c>
      <c r="O40" s="37">
        <f t="shared" si="3"/>
        <v>1</v>
      </c>
    </row>
    <row r="41" spans="1:15" x14ac:dyDescent="0.3">
      <c r="A41" s="18">
        <v>40</v>
      </c>
      <c r="B41" s="19" t="s">
        <v>622</v>
      </c>
      <c r="C41" s="20" t="s">
        <v>592</v>
      </c>
      <c r="D41" s="20">
        <v>67</v>
      </c>
      <c r="E41" s="21" t="s">
        <v>42</v>
      </c>
      <c r="F41" s="27">
        <v>0</v>
      </c>
      <c r="G41" s="27">
        <v>0</v>
      </c>
      <c r="H41" s="27">
        <v>135.45000000000002</v>
      </c>
      <c r="I41" s="27">
        <v>0</v>
      </c>
      <c r="J41" s="27">
        <v>0</v>
      </c>
      <c r="K41" s="27">
        <v>0</v>
      </c>
      <c r="L41" s="27">
        <v>0</v>
      </c>
      <c r="M41" s="29">
        <v>0</v>
      </c>
      <c r="N41" s="30">
        <f t="shared" si="2"/>
        <v>135.45000000000002</v>
      </c>
      <c r="O41" s="37">
        <f t="shared" si="3"/>
        <v>1</v>
      </c>
    </row>
    <row r="42" spans="1:15" x14ac:dyDescent="0.3">
      <c r="A42" s="18">
        <v>41</v>
      </c>
      <c r="B42" s="19" t="s">
        <v>685</v>
      </c>
      <c r="C42" s="20"/>
      <c r="D42" s="20"/>
      <c r="E42" s="21" t="s">
        <v>41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9">
        <f>VLOOKUP(B42,[1]Base!$E$346:$P$366,12,FALSE)</f>
        <v>135</v>
      </c>
      <c r="N42" s="30">
        <f t="shared" si="2"/>
        <v>135</v>
      </c>
      <c r="O42" s="37">
        <f t="shared" si="3"/>
        <v>1</v>
      </c>
    </row>
    <row r="43" spans="1:15" ht="15" thickBot="1" x14ac:dyDescent="0.35">
      <c r="A43" s="18">
        <v>42</v>
      </c>
      <c r="B43" s="19" t="s">
        <v>672</v>
      </c>
      <c r="C43" s="20" t="s">
        <v>1</v>
      </c>
      <c r="D43" s="20">
        <v>10</v>
      </c>
      <c r="E43" s="21" t="s">
        <v>41</v>
      </c>
      <c r="F43" s="27">
        <v>0</v>
      </c>
      <c r="G43" s="27">
        <v>0</v>
      </c>
      <c r="H43" s="27">
        <v>0</v>
      </c>
      <c r="I43" s="27">
        <v>132.30000000000001</v>
      </c>
      <c r="J43" s="27">
        <v>0</v>
      </c>
      <c r="K43" s="27">
        <v>0</v>
      </c>
      <c r="L43" s="27">
        <v>0</v>
      </c>
      <c r="M43" s="29">
        <v>0</v>
      </c>
      <c r="N43" s="31">
        <f t="shared" si="2"/>
        <v>132.30000000000001</v>
      </c>
      <c r="O43" s="37">
        <f t="shared" si="3"/>
        <v>1</v>
      </c>
    </row>
    <row r="44" spans="1:15" ht="15.6" thickTop="1" thickBot="1" x14ac:dyDescent="0.35">
      <c r="A44" s="18">
        <v>43</v>
      </c>
      <c r="B44" s="19" t="s">
        <v>624</v>
      </c>
      <c r="C44" s="20" t="s">
        <v>592</v>
      </c>
      <c r="D44" s="20">
        <v>67</v>
      </c>
      <c r="E44" s="21" t="s">
        <v>641</v>
      </c>
      <c r="F44" s="27">
        <v>0</v>
      </c>
      <c r="G44" s="27">
        <v>0</v>
      </c>
      <c r="H44" s="27">
        <v>132.30000000000001</v>
      </c>
      <c r="I44" s="27">
        <v>0</v>
      </c>
      <c r="J44" s="27">
        <v>0</v>
      </c>
      <c r="K44" s="27">
        <v>0</v>
      </c>
      <c r="L44" s="27">
        <v>0</v>
      </c>
      <c r="M44" s="29">
        <v>0</v>
      </c>
      <c r="N44" s="31">
        <f t="shared" si="2"/>
        <v>132.30000000000001</v>
      </c>
      <c r="O44" s="37">
        <f t="shared" si="3"/>
        <v>1</v>
      </c>
    </row>
    <row r="45" spans="1:15" ht="15.6" thickTop="1" thickBot="1" x14ac:dyDescent="0.35">
      <c r="A45" s="18">
        <v>44</v>
      </c>
      <c r="B45" s="19" t="s">
        <v>686</v>
      </c>
      <c r="C45" s="20"/>
      <c r="D45" s="20"/>
      <c r="E45" s="21" t="s">
        <v>42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9">
        <f>VLOOKUP(B45,[1]Base!$E$346:$P$366,12,FALSE)</f>
        <v>132</v>
      </c>
      <c r="N45" s="31">
        <f t="shared" si="2"/>
        <v>132</v>
      </c>
      <c r="O45" s="37">
        <f t="shared" si="3"/>
        <v>1</v>
      </c>
    </row>
    <row r="46" spans="1:15" ht="15.6" thickTop="1" thickBot="1" x14ac:dyDescent="0.35">
      <c r="A46" s="18">
        <v>45</v>
      </c>
      <c r="B46" s="19" t="s">
        <v>687</v>
      </c>
      <c r="C46" s="20"/>
      <c r="D46" s="20"/>
      <c r="E46" s="21" t="s">
        <v>677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9">
        <f>VLOOKUP(B46,[1]Base!$E$346:$P$366,12,FALSE)</f>
        <v>129</v>
      </c>
      <c r="N46" s="31">
        <f t="shared" si="2"/>
        <v>129</v>
      </c>
      <c r="O46" s="37">
        <f t="shared" si="3"/>
        <v>1</v>
      </c>
    </row>
    <row r="47" spans="1:15" ht="15.6" thickTop="1" thickBot="1" x14ac:dyDescent="0.35">
      <c r="A47" s="18">
        <v>46</v>
      </c>
      <c r="B47" s="19" t="s">
        <v>674</v>
      </c>
      <c r="C47" s="20" t="s">
        <v>227</v>
      </c>
      <c r="D47" s="20">
        <v>52</v>
      </c>
      <c r="E47" s="21" t="s">
        <v>43</v>
      </c>
      <c r="F47" s="27">
        <v>0</v>
      </c>
      <c r="G47" s="27">
        <v>0</v>
      </c>
      <c r="H47" s="27">
        <v>0</v>
      </c>
      <c r="I47" s="27">
        <v>126</v>
      </c>
      <c r="J47" s="27">
        <v>0</v>
      </c>
      <c r="K47" s="27">
        <v>0</v>
      </c>
      <c r="L47" s="27">
        <v>0</v>
      </c>
      <c r="M47" s="29">
        <v>0</v>
      </c>
      <c r="N47" s="31">
        <f t="shared" si="2"/>
        <v>126</v>
      </c>
      <c r="O47" s="37">
        <f t="shared" si="3"/>
        <v>1</v>
      </c>
    </row>
    <row r="48" spans="1:15" ht="15.6" thickTop="1" thickBot="1" x14ac:dyDescent="0.35">
      <c r="A48" s="18">
        <v>47</v>
      </c>
      <c r="B48" s="19" t="s">
        <v>688</v>
      </c>
      <c r="C48" s="20"/>
      <c r="D48" s="20"/>
      <c r="E48" s="21" t="s">
        <v>63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9">
        <f>VLOOKUP(B48,[1]Base!$E$346:$P$366,12,FALSE)</f>
        <v>126</v>
      </c>
      <c r="N48" s="31">
        <f t="shared" si="2"/>
        <v>126</v>
      </c>
      <c r="O48" s="37">
        <f t="shared" si="3"/>
        <v>1</v>
      </c>
    </row>
    <row r="49" spans="1:18" ht="15.6" thickTop="1" thickBot="1" x14ac:dyDescent="0.35">
      <c r="A49" s="18">
        <v>48</v>
      </c>
      <c r="B49" s="19" t="s">
        <v>689</v>
      </c>
      <c r="C49" s="20"/>
      <c r="D49" s="20"/>
      <c r="E49" s="21" t="s">
        <v>45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9">
        <f>VLOOKUP(B49,[1]Base!$E$346:$P$366,12,FALSE)</f>
        <v>123</v>
      </c>
      <c r="N49" s="31">
        <f t="shared" si="2"/>
        <v>123</v>
      </c>
      <c r="O49" s="37">
        <f t="shared" si="3"/>
        <v>1</v>
      </c>
    </row>
    <row r="50" spans="1:18" ht="15.6" thickTop="1" thickBot="1" x14ac:dyDescent="0.35">
      <c r="A50" s="18">
        <v>49</v>
      </c>
      <c r="B50" s="19" t="s">
        <v>675</v>
      </c>
      <c r="C50" s="20" t="s">
        <v>4</v>
      </c>
      <c r="D50" s="20">
        <v>10</v>
      </c>
      <c r="E50" s="21" t="s">
        <v>45</v>
      </c>
      <c r="F50" s="27">
        <v>0</v>
      </c>
      <c r="G50" s="27">
        <v>0</v>
      </c>
      <c r="H50" s="27">
        <v>0</v>
      </c>
      <c r="I50" s="27">
        <v>122.85000000000001</v>
      </c>
      <c r="J50" s="27">
        <v>0</v>
      </c>
      <c r="K50" s="27">
        <v>0</v>
      </c>
      <c r="L50" s="27">
        <v>0</v>
      </c>
      <c r="M50" s="29">
        <v>0</v>
      </c>
      <c r="N50" s="31">
        <f t="shared" si="2"/>
        <v>122.85000000000001</v>
      </c>
      <c r="O50" s="37">
        <f t="shared" si="3"/>
        <v>1</v>
      </c>
    </row>
    <row r="51" spans="1:18" ht="15.6" thickTop="1" thickBot="1" x14ac:dyDescent="0.35">
      <c r="A51" s="18">
        <v>50</v>
      </c>
      <c r="B51" s="19" t="s">
        <v>690</v>
      </c>
      <c r="C51" s="20"/>
      <c r="D51" s="20"/>
      <c r="E51" s="21" t="s">
        <v>695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9">
        <f>VLOOKUP(B51,[1]Base!$E$346:$P$366,12,FALSE)</f>
        <v>120</v>
      </c>
      <c r="N51" s="31">
        <f t="shared" si="2"/>
        <v>120</v>
      </c>
      <c r="O51" s="37">
        <f t="shared" si="3"/>
        <v>1</v>
      </c>
    </row>
    <row r="52" spans="1:18" ht="15.6" thickTop="1" thickBot="1" x14ac:dyDescent="0.35">
      <c r="A52" s="18">
        <v>51</v>
      </c>
      <c r="B52" s="19" t="s">
        <v>676</v>
      </c>
      <c r="C52" s="20" t="s">
        <v>227</v>
      </c>
      <c r="D52" s="20">
        <v>52</v>
      </c>
      <c r="E52" s="21" t="s">
        <v>677</v>
      </c>
      <c r="F52" s="27">
        <v>0</v>
      </c>
      <c r="G52" s="27">
        <v>0</v>
      </c>
      <c r="H52" s="27">
        <v>0</v>
      </c>
      <c r="I52" s="27">
        <v>119.7</v>
      </c>
      <c r="J52" s="27">
        <v>0</v>
      </c>
      <c r="K52" s="27">
        <v>0</v>
      </c>
      <c r="L52" s="27">
        <v>0</v>
      </c>
      <c r="M52" s="29">
        <v>0</v>
      </c>
      <c r="N52" s="31">
        <f t="shared" si="2"/>
        <v>119.7</v>
      </c>
      <c r="O52" s="37">
        <f t="shared" si="3"/>
        <v>1</v>
      </c>
    </row>
    <row r="53" spans="1:18" ht="15.6" thickTop="1" thickBot="1" x14ac:dyDescent="0.35">
      <c r="A53" s="18">
        <v>52</v>
      </c>
      <c r="B53" s="19" t="s">
        <v>691</v>
      </c>
      <c r="C53" s="20" t="s">
        <v>694</v>
      </c>
      <c r="D53" s="20"/>
      <c r="E53" s="21" t="s">
        <v>45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9">
        <f>VLOOKUP(B53,[1]Base!$E$346:$P$366,12,FALSE)</f>
        <v>117</v>
      </c>
      <c r="N53" s="31">
        <f t="shared" si="2"/>
        <v>117</v>
      </c>
      <c r="O53" s="37">
        <f t="shared" si="3"/>
        <v>1</v>
      </c>
    </row>
    <row r="54" spans="1:18" ht="15.6" thickTop="1" thickBot="1" x14ac:dyDescent="0.35">
      <c r="A54" s="18">
        <v>53</v>
      </c>
      <c r="B54" s="19" t="s">
        <v>692</v>
      </c>
      <c r="C54" s="20"/>
      <c r="D54" s="20"/>
      <c r="E54" s="21" t="s">
        <v>695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9">
        <f>VLOOKUP(B54,[1]Base!$E$346:$P$366,12,FALSE)</f>
        <v>114</v>
      </c>
      <c r="N54" s="31">
        <f t="shared" si="2"/>
        <v>114</v>
      </c>
      <c r="O54" s="37">
        <f t="shared" si="3"/>
        <v>1</v>
      </c>
      <c r="P54" s="37" t="s">
        <v>23</v>
      </c>
      <c r="R54" t="s">
        <v>701</v>
      </c>
    </row>
    <row r="55" spans="1:18" ht="15.6" thickTop="1" thickBot="1" x14ac:dyDescent="0.35">
      <c r="A55" s="18">
        <v>54</v>
      </c>
      <c r="B55" s="19" t="s">
        <v>693</v>
      </c>
      <c r="C55" s="20"/>
      <c r="D55" s="20"/>
      <c r="E55" s="21" t="s">
        <v>695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9">
        <f>VLOOKUP(B55,[1]Base!$E$346:$P$366,12,FALSE)</f>
        <v>111</v>
      </c>
      <c r="N55" s="31">
        <f t="shared" si="2"/>
        <v>111</v>
      </c>
      <c r="O55" s="37">
        <f t="shared" si="3"/>
        <v>1</v>
      </c>
      <c r="P55" s="37" t="s">
        <v>23</v>
      </c>
      <c r="Q55" t="s">
        <v>64</v>
      </c>
      <c r="R55" t="s">
        <v>701</v>
      </c>
    </row>
    <row r="56" spans="1:18" ht="15.6" thickTop="1" thickBot="1" x14ac:dyDescent="0.35">
      <c r="A56" s="18">
        <v>55</v>
      </c>
      <c r="B56" s="19" t="s">
        <v>309</v>
      </c>
      <c r="C56" s="20"/>
      <c r="D56" s="20"/>
      <c r="E56" s="21"/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9">
        <v>0</v>
      </c>
      <c r="N56" s="31">
        <f t="shared" si="2"/>
        <v>0</v>
      </c>
      <c r="O56" s="37">
        <f t="shared" si="3"/>
        <v>0</v>
      </c>
      <c r="P56" s="37" t="s">
        <v>23</v>
      </c>
      <c r="R56" t="s">
        <v>701</v>
      </c>
    </row>
    <row r="57" spans="1:18" ht="15.6" thickTop="1" thickBot="1" x14ac:dyDescent="0.35">
      <c r="A57" s="18">
        <v>56</v>
      </c>
      <c r="B57" s="19" t="s">
        <v>359</v>
      </c>
      <c r="C57" s="20"/>
      <c r="D57" s="20"/>
      <c r="E57" s="21"/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9">
        <v>0</v>
      </c>
      <c r="N57" s="31">
        <f t="shared" si="2"/>
        <v>0</v>
      </c>
      <c r="O57" s="37">
        <f t="shared" si="3"/>
        <v>0</v>
      </c>
      <c r="P57" s="37"/>
      <c r="Q57" t="s">
        <v>64</v>
      </c>
      <c r="R57" t="s">
        <v>701</v>
      </c>
    </row>
    <row r="58" spans="1:18" ht="15.6" thickTop="1" thickBot="1" x14ac:dyDescent="0.35">
      <c r="A58" s="18">
        <v>57</v>
      </c>
      <c r="B58" s="19" t="s">
        <v>372</v>
      </c>
      <c r="C58" s="20"/>
      <c r="D58" s="20"/>
      <c r="E58" s="21"/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9">
        <v>0</v>
      </c>
      <c r="N58" s="31">
        <f t="shared" si="2"/>
        <v>0</v>
      </c>
      <c r="O58" s="37">
        <f t="shared" si="3"/>
        <v>0</v>
      </c>
    </row>
    <row r="59" spans="1:18" ht="15.6" thickTop="1" thickBot="1" x14ac:dyDescent="0.35">
      <c r="A59" s="18">
        <v>58</v>
      </c>
      <c r="B59" s="19" t="s">
        <v>614</v>
      </c>
      <c r="C59" s="20"/>
      <c r="D59" s="20"/>
      <c r="E59" s="21"/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9">
        <v>0</v>
      </c>
      <c r="N59" s="31">
        <f t="shared" si="2"/>
        <v>0</v>
      </c>
      <c r="O59" s="37">
        <f t="shared" si="3"/>
        <v>0</v>
      </c>
    </row>
    <row r="60" spans="1:18" ht="15" thickTop="1" x14ac:dyDescent="0.3"/>
    <row r="67" spans="3:14" ht="15" thickBot="1" x14ac:dyDescent="0.35"/>
    <row r="68" spans="3:14" s="32" customFormat="1" ht="15" thickBot="1" x14ac:dyDescent="0.35">
      <c r="C68" s="36" t="s">
        <v>682</v>
      </c>
      <c r="F68" s="33">
        <f>COUNTIF(F2:F59,"&gt;0")</f>
        <v>22</v>
      </c>
      <c r="G68" s="34">
        <f t="shared" ref="G68:M68" si="4">COUNTIF(G2:G59,"&gt;0")</f>
        <v>22</v>
      </c>
      <c r="H68" s="34">
        <f t="shared" si="4"/>
        <v>10</v>
      </c>
      <c r="I68" s="34">
        <f t="shared" si="4"/>
        <v>13</v>
      </c>
      <c r="J68" s="34">
        <f t="shared" si="4"/>
        <v>10</v>
      </c>
      <c r="K68" s="34">
        <f t="shared" si="4"/>
        <v>13</v>
      </c>
      <c r="L68" s="34">
        <f t="shared" si="4"/>
        <v>6</v>
      </c>
      <c r="M68" s="34">
        <f t="shared" si="4"/>
        <v>14</v>
      </c>
      <c r="N68" s="35">
        <f>SUM(F68:M68)</f>
        <v>110</v>
      </c>
    </row>
  </sheetData>
  <sortState xmlns:xlrd2="http://schemas.microsoft.com/office/spreadsheetml/2017/richdata2" ref="A2:R59">
    <sortCondition descending="1" ref="N2:N59"/>
  </sortState>
  <hyperlinks>
    <hyperlink ref="B34" r:id="rId1" display="javascript:bddThrowAthlete('resultats', 21431319, 0)" xr:uid="{760ECA31-A976-4988-A949-09F605CAEF6F}"/>
    <hyperlink ref="B36" r:id="rId2" display="javascript:bddThrowAthlete('resultats', 24509227, 0)" xr:uid="{419A59A0-7516-4FB0-9CA0-B0ADAD3BABBA}"/>
    <hyperlink ref="B38" r:id="rId3" display="javascript:bddThrowAthlete('resultats', 10068750, 0)" xr:uid="{796D1B70-521C-4033-A1C4-A39D6FE4A2C5}"/>
    <hyperlink ref="B40" r:id="rId4" display="javascript:bddThrowAthlete('resultats', 31038699, 0)" xr:uid="{A84E6339-1F5A-499F-85A1-AD8A31301BC3}"/>
    <hyperlink ref="B43" r:id="rId5" display="javascript:bddThrowAthlete('resultats', 31038743, 0)" xr:uid="{9EE429FA-1BFC-4C4E-BBF0-FD61E5C62A8F}"/>
    <hyperlink ref="B22" r:id="rId6" display="javascript:bddThrowAthlete('resultats', 31038723, 0)" xr:uid="{E25EF85F-F4B9-4B5B-AF4A-7D1CFBBD74B9}"/>
    <hyperlink ref="B47" r:id="rId7" display="javascript:bddThrowAthlete('resultats', 31038710, 0)" xr:uid="{61A17EFE-D62D-42ED-8024-A0CDD2E1A619}"/>
    <hyperlink ref="B50" r:id="rId8" display="javascript:bddThrowAthlete('resultats', 25811572, 0)" xr:uid="{3B1191F2-0FF6-4015-9602-B7B8C4497A54}"/>
    <hyperlink ref="B52" r:id="rId9" display="javascript:bddThrowAthlete('resultats', 31038744, 0)" xr:uid="{7B619616-D3A6-457A-98D2-2CC3921219F9}"/>
    <hyperlink ref="C34" r:id="rId10" display="https://bases.athle.fr/asp.net/liste.aspx?frmbase=resultats&amp;frmmode=1&amp;pardisplay=1&amp;frmespace=0&amp;frmcompetition=300695&amp;frmclub=010011" xr:uid="{321469A3-C8B9-444F-A1EE-06C15224F577}"/>
    <hyperlink ref="C36" r:id="rId11" display="https://bases.athle.fr/asp.net/liste.aspx?frmbase=resultats&amp;frmmode=1&amp;pardisplay=1&amp;frmespace=0&amp;frmcompetition=300695&amp;frmclub=010010" xr:uid="{F1E61070-29A7-4958-A697-A9F719E80938}"/>
    <hyperlink ref="C38" r:id="rId12" display="https://bases.athle.fr/asp.net/liste.aspx?frmbase=resultats&amp;frmmode=1&amp;pardisplay=1&amp;frmespace=0&amp;frmcompetition=300695&amp;frmclub=010010" xr:uid="{AD0FF82F-CD35-4E09-A175-1BA0F5D5CD64}"/>
    <hyperlink ref="C40" r:id="rId13" display="https://bases.athle.fr/asp.net/liste.aspx?frmbase=resultats&amp;frmmode=1&amp;pardisplay=1&amp;frmespace=0&amp;frmcompetition=300695&amp;frmclub=010011" xr:uid="{7C5BDAB9-BF81-4F21-B0AA-817CE7CF1BD9}"/>
    <hyperlink ref="C43" r:id="rId14" display="https://bases.athle.fr/asp.net/liste.aspx?frmbase=resultats&amp;frmmode=1&amp;pardisplay=1&amp;frmespace=0&amp;frmcompetition=300695&amp;frmclub=010011" xr:uid="{804AE523-3E9D-48D8-B7B4-AF2C7E29041B}"/>
    <hyperlink ref="C22" r:id="rId15" display="https://bases.athle.fr/asp.net/liste.aspx?frmbase=resultats&amp;frmmode=1&amp;pardisplay=1&amp;frmespace=0&amp;frmcompetition=300695&amp;frmclub=010010" xr:uid="{D7A1E129-A7EE-488C-AE7D-B8302519D609}"/>
    <hyperlink ref="C47" r:id="rId16" display="https://bases.athle.fr/asp.net/liste.aspx?frmbase=resultats&amp;frmmode=1&amp;pardisplay=1&amp;frmespace=0&amp;frmcompetition=300695&amp;frmclub=052020" xr:uid="{6A13BA2A-B6A3-4C24-B8D1-494B16D43482}"/>
    <hyperlink ref="C50" r:id="rId17" display="https://bases.athle.fr/asp.net/liste.aspx?frmbase=resultats&amp;frmmode=1&amp;pardisplay=1&amp;frmespace=0&amp;frmcompetition=300695&amp;frmclub=010010" xr:uid="{5A38AC50-52BA-4FFC-B037-F62015ED2C24}"/>
    <hyperlink ref="C52" r:id="rId18" display="https://bases.athle.fr/asp.net/liste.aspx?frmbase=resultats&amp;frmmode=1&amp;pardisplay=1&amp;frmespace=0&amp;frmcompetition=300695&amp;frmclub=052020" xr:uid="{060091A7-468D-4F81-916B-4EBDF917DD6D}"/>
    <hyperlink ref="D34" r:id="rId19" display="https://bases.athle.fr/asp.net/liste.aspx?frmbase=resultats&amp;frmmode=1&amp;frmespace=0&amp;frmcompetition=300695&amp;FrmDepartement=010" xr:uid="{966D30EB-CFD4-4D0C-AD53-2E24901F5F45}"/>
    <hyperlink ref="D36" r:id="rId20" display="https://bases.athle.fr/asp.net/liste.aspx?frmbase=resultats&amp;frmmode=1&amp;frmespace=0&amp;frmcompetition=300695&amp;FrmDepartement=010" xr:uid="{3C710C65-BF86-4FEB-86D3-C86D5A1C06C4}"/>
    <hyperlink ref="D38" r:id="rId21" display="https://bases.athle.fr/asp.net/liste.aspx?frmbase=resultats&amp;frmmode=1&amp;frmespace=0&amp;frmcompetition=300695&amp;FrmDepartement=010" xr:uid="{CFC5B7E7-48A2-4F7A-AC9F-966CDA253ACE}"/>
    <hyperlink ref="D40" r:id="rId22" display="https://bases.athle.fr/asp.net/liste.aspx?frmbase=resultats&amp;frmmode=1&amp;frmespace=0&amp;frmcompetition=300695&amp;FrmDepartement=010" xr:uid="{2A19F2E6-7EAC-4B20-BA8B-B8A4F410C666}"/>
    <hyperlink ref="D43" r:id="rId23" display="https://bases.athle.fr/asp.net/liste.aspx?frmbase=resultats&amp;frmmode=1&amp;frmespace=0&amp;frmcompetition=300695&amp;FrmDepartement=010" xr:uid="{123AC339-7A49-4144-A485-1D6F2B585577}"/>
    <hyperlink ref="D22" r:id="rId24" display="https://bases.athle.fr/asp.net/liste.aspx?frmbase=resultats&amp;frmmode=1&amp;frmespace=0&amp;frmcompetition=300695&amp;FrmDepartement=010" xr:uid="{8832431A-053E-44A4-875E-A8DFBACA2DC0}"/>
    <hyperlink ref="D47" r:id="rId25" display="https://bases.athle.fr/asp.net/liste.aspx?frmbase=resultats&amp;frmmode=1&amp;frmespace=0&amp;frmcompetition=300695&amp;FrmDepartement=052" xr:uid="{D0B90DF9-A67C-4A24-B9CF-846B288F2A55}"/>
    <hyperlink ref="D50" r:id="rId26" display="https://bases.athle.fr/asp.net/liste.aspx?frmbase=resultats&amp;frmmode=1&amp;frmespace=0&amp;frmcompetition=300695&amp;FrmDepartement=010" xr:uid="{A8C4600D-A9CE-4428-942F-F6FE2C20F317}"/>
    <hyperlink ref="D52" r:id="rId27" display="https://bases.athle.fr/asp.net/liste.aspx?frmbase=resultats&amp;frmmode=1&amp;frmespace=0&amp;frmcompetition=300695&amp;FrmDepartement=052" xr:uid="{AA35262F-4F49-47F2-8BEA-193F7924BF95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2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52B1-940C-4E75-AFEE-86DD14E94840}">
  <sheetPr>
    <pageSetUpPr fitToPage="1"/>
  </sheetPr>
  <dimension ref="A1:Q80"/>
  <sheetViews>
    <sheetView showGridLines="0" zoomScale="85" zoomScaleNormal="85" workbookViewId="0">
      <selection activeCell="F23" sqref="F23"/>
    </sheetView>
  </sheetViews>
  <sheetFormatPr baseColWidth="10" defaultRowHeight="14.4" x14ac:dyDescent="0.3"/>
  <cols>
    <col min="1" max="1" width="4.21875" bestFit="1" customWidth="1"/>
    <col min="2" max="2" width="21" bestFit="1" customWidth="1"/>
    <col min="3" max="3" width="36.88671875" bestFit="1" customWidth="1"/>
    <col min="4" max="4" width="3.88671875" bestFit="1" customWidth="1"/>
    <col min="5" max="5" width="4.109375" bestFit="1" customWidth="1"/>
    <col min="6" max="6" width="16.5546875" bestFit="1" customWidth="1"/>
    <col min="8" max="8" width="11" bestFit="1" customWidth="1"/>
    <col min="9" max="9" width="6.5546875" bestFit="1" customWidth="1"/>
    <col min="10" max="10" width="9.21875" bestFit="1" customWidth="1"/>
    <col min="11" max="11" width="12.88671875" bestFit="1" customWidth="1"/>
    <col min="12" max="12" width="14.44140625" bestFit="1" customWidth="1"/>
    <col min="13" max="13" width="8.77734375" bestFit="1" customWidth="1"/>
  </cols>
  <sheetData>
    <row r="1" spans="1:15" s="13" customFormat="1" ht="24" customHeight="1" thickTop="1" x14ac:dyDescent="0.3">
      <c r="A1" s="16" t="s">
        <v>681</v>
      </c>
      <c r="B1" s="17" t="s">
        <v>651</v>
      </c>
      <c r="C1" s="17" t="s">
        <v>22</v>
      </c>
      <c r="D1" s="17" t="s">
        <v>635</v>
      </c>
      <c r="E1" s="17" t="s">
        <v>640</v>
      </c>
      <c r="F1" s="17" t="s">
        <v>522</v>
      </c>
      <c r="G1" s="17" t="s">
        <v>23</v>
      </c>
      <c r="H1" s="17" t="s">
        <v>64</v>
      </c>
      <c r="I1" s="17" t="s">
        <v>90</v>
      </c>
      <c r="J1" s="17" t="s">
        <v>647</v>
      </c>
      <c r="K1" s="17" t="s">
        <v>648</v>
      </c>
      <c r="L1" s="17" t="s">
        <v>649</v>
      </c>
      <c r="M1" s="23" t="s">
        <v>31</v>
      </c>
      <c r="N1" s="25" t="s">
        <v>650</v>
      </c>
      <c r="O1" s="13" t="s">
        <v>683</v>
      </c>
    </row>
    <row r="2" spans="1:15" x14ac:dyDescent="0.3">
      <c r="A2" s="18">
        <v>1</v>
      </c>
      <c r="B2" s="19" t="s">
        <v>0</v>
      </c>
      <c r="C2" s="20" t="s">
        <v>1</v>
      </c>
      <c r="D2" s="20">
        <v>10</v>
      </c>
      <c r="E2" s="21" t="s">
        <v>25</v>
      </c>
      <c r="F2" s="27">
        <v>484.00000000000006</v>
      </c>
      <c r="G2" s="27">
        <v>472.5</v>
      </c>
      <c r="H2" s="27">
        <v>0</v>
      </c>
      <c r="I2" s="27">
        <v>157.5</v>
      </c>
      <c r="J2" s="27">
        <v>550</v>
      </c>
      <c r="K2" s="27">
        <v>565.95000000000005</v>
      </c>
      <c r="L2" s="27">
        <v>0</v>
      </c>
      <c r="M2" s="29">
        <v>161.70000000000002</v>
      </c>
      <c r="N2" s="30">
        <f t="shared" ref="N2:N33" si="0">SUM(F2:M2)</f>
        <v>2391.6499999999996</v>
      </c>
      <c r="O2" s="37">
        <f t="shared" ref="O2:O38" si="1">8-COUNTIF(F2:M2,0)</f>
        <v>6</v>
      </c>
    </row>
    <row r="3" spans="1:15" x14ac:dyDescent="0.3">
      <c r="A3" s="18">
        <v>2</v>
      </c>
      <c r="B3" s="19" t="s">
        <v>57</v>
      </c>
      <c r="C3" s="20" t="s">
        <v>71</v>
      </c>
      <c r="D3" s="20">
        <v>57</v>
      </c>
      <c r="E3" s="21" t="s">
        <v>25</v>
      </c>
      <c r="F3" s="27">
        <v>506.00000000000006</v>
      </c>
      <c r="G3" s="27">
        <v>462</v>
      </c>
      <c r="H3" s="27">
        <v>0</v>
      </c>
      <c r="I3" s="27">
        <v>0</v>
      </c>
      <c r="J3" s="27">
        <v>539</v>
      </c>
      <c r="K3" s="27">
        <v>542.85</v>
      </c>
      <c r="L3" s="27">
        <v>144</v>
      </c>
      <c r="M3" s="29">
        <v>158.4</v>
      </c>
      <c r="N3" s="30">
        <f t="shared" si="0"/>
        <v>2352.25</v>
      </c>
      <c r="O3" s="37">
        <f t="shared" si="1"/>
        <v>6</v>
      </c>
    </row>
    <row r="4" spans="1:15" x14ac:dyDescent="0.3">
      <c r="A4" s="18">
        <v>3</v>
      </c>
      <c r="B4" s="19" t="s">
        <v>58</v>
      </c>
      <c r="C4" s="20" t="s">
        <v>8</v>
      </c>
      <c r="D4" s="20">
        <v>68</v>
      </c>
      <c r="E4" s="21" t="s">
        <v>28</v>
      </c>
      <c r="F4" s="27">
        <v>462.00000000000006</v>
      </c>
      <c r="G4" s="27">
        <v>451.5</v>
      </c>
      <c r="H4" s="27">
        <v>0</v>
      </c>
      <c r="I4" s="27">
        <v>0</v>
      </c>
      <c r="J4" s="27">
        <v>528</v>
      </c>
      <c r="K4" s="27">
        <v>554.4</v>
      </c>
      <c r="L4" s="27">
        <v>147</v>
      </c>
      <c r="M4" s="29">
        <v>0</v>
      </c>
      <c r="N4" s="30">
        <f t="shared" si="0"/>
        <v>2142.9</v>
      </c>
      <c r="O4" s="37">
        <f t="shared" si="1"/>
        <v>5</v>
      </c>
    </row>
    <row r="5" spans="1:15" x14ac:dyDescent="0.3">
      <c r="A5" s="18">
        <v>4</v>
      </c>
      <c r="B5" s="19" t="s">
        <v>70</v>
      </c>
      <c r="C5" s="20" t="s">
        <v>8</v>
      </c>
      <c r="D5" s="20">
        <v>68</v>
      </c>
      <c r="E5" s="21" t="s">
        <v>86</v>
      </c>
      <c r="F5" s="27">
        <v>517</v>
      </c>
      <c r="G5" s="27">
        <v>528</v>
      </c>
      <c r="H5" s="27">
        <v>157.5</v>
      </c>
      <c r="I5" s="27">
        <v>0</v>
      </c>
      <c r="J5" s="27">
        <v>0</v>
      </c>
      <c r="K5" s="27">
        <v>577.5</v>
      </c>
      <c r="L5" s="27">
        <v>150</v>
      </c>
      <c r="M5" s="29">
        <v>165</v>
      </c>
      <c r="N5" s="30">
        <f t="shared" si="0"/>
        <v>2095</v>
      </c>
      <c r="O5" s="37">
        <f t="shared" si="1"/>
        <v>6</v>
      </c>
    </row>
    <row r="6" spans="1:15" x14ac:dyDescent="0.3">
      <c r="A6" s="18">
        <v>5</v>
      </c>
      <c r="B6" s="19" t="s">
        <v>59</v>
      </c>
      <c r="C6" s="20" t="s">
        <v>8</v>
      </c>
      <c r="D6" s="20">
        <v>68</v>
      </c>
      <c r="E6" s="21" t="s">
        <v>27</v>
      </c>
      <c r="F6" s="27">
        <v>407.00000000000006</v>
      </c>
      <c r="G6" s="27">
        <v>409.5</v>
      </c>
      <c r="H6" s="27">
        <v>141.75</v>
      </c>
      <c r="I6" s="27">
        <v>0</v>
      </c>
      <c r="J6" s="27">
        <v>484.00000000000006</v>
      </c>
      <c r="K6" s="27">
        <v>496.65000000000009</v>
      </c>
      <c r="L6" s="27">
        <v>0</v>
      </c>
      <c r="M6" s="29">
        <v>0</v>
      </c>
      <c r="N6" s="30">
        <f t="shared" si="0"/>
        <v>1938.9</v>
      </c>
      <c r="O6" s="37">
        <f t="shared" si="1"/>
        <v>5</v>
      </c>
    </row>
    <row r="7" spans="1:15" x14ac:dyDescent="0.3">
      <c r="A7" s="18">
        <v>6</v>
      </c>
      <c r="B7" s="19" t="s">
        <v>5</v>
      </c>
      <c r="C7" s="20" t="s">
        <v>227</v>
      </c>
      <c r="D7" s="20">
        <v>52</v>
      </c>
      <c r="E7" s="21" t="s">
        <v>30</v>
      </c>
      <c r="F7" s="27">
        <v>396.00000000000006</v>
      </c>
      <c r="G7" s="27">
        <v>346.5</v>
      </c>
      <c r="H7" s="27">
        <v>132.30000000000001</v>
      </c>
      <c r="I7" s="27">
        <v>0</v>
      </c>
      <c r="J7" s="27">
        <v>429.00000000000006</v>
      </c>
      <c r="K7" s="27">
        <v>485.10000000000008</v>
      </c>
      <c r="L7" s="27">
        <v>132</v>
      </c>
      <c r="M7" s="29">
        <v>0</v>
      </c>
      <c r="N7" s="30">
        <f t="shared" si="0"/>
        <v>1920.9</v>
      </c>
      <c r="O7" s="37">
        <f t="shared" si="1"/>
        <v>6</v>
      </c>
    </row>
    <row r="8" spans="1:15" x14ac:dyDescent="0.3">
      <c r="A8" s="18">
        <v>7</v>
      </c>
      <c r="B8" s="38" t="s">
        <v>67</v>
      </c>
      <c r="C8" s="20" t="s">
        <v>72</v>
      </c>
      <c r="D8" s="20">
        <v>54</v>
      </c>
      <c r="E8" s="21" t="s">
        <v>28</v>
      </c>
      <c r="F8" s="27">
        <v>352</v>
      </c>
      <c r="G8" s="27">
        <v>304.5</v>
      </c>
      <c r="H8" s="27">
        <v>129.15</v>
      </c>
      <c r="I8" s="27">
        <v>138.6</v>
      </c>
      <c r="J8" s="27">
        <v>363.00000000000006</v>
      </c>
      <c r="K8" s="27">
        <v>450.4500000000001</v>
      </c>
      <c r="L8" s="27">
        <v>0</v>
      </c>
      <c r="M8" s="29">
        <v>0</v>
      </c>
      <c r="N8" s="30">
        <f t="shared" si="0"/>
        <v>1737.7</v>
      </c>
      <c r="O8" s="37">
        <f t="shared" si="1"/>
        <v>6</v>
      </c>
    </row>
    <row r="9" spans="1:15" x14ac:dyDescent="0.3">
      <c r="A9" s="18">
        <v>8</v>
      </c>
      <c r="B9" s="19" t="s">
        <v>56</v>
      </c>
      <c r="C9" s="20" t="s">
        <v>8</v>
      </c>
      <c r="D9" s="20">
        <v>68</v>
      </c>
      <c r="E9" s="21" t="s">
        <v>25</v>
      </c>
      <c r="F9" s="27">
        <v>473.00000000000006</v>
      </c>
      <c r="G9" s="27">
        <v>441</v>
      </c>
      <c r="H9" s="27">
        <v>154.35</v>
      </c>
      <c r="I9" s="27">
        <v>0</v>
      </c>
      <c r="J9" s="27">
        <v>0</v>
      </c>
      <c r="K9" s="27">
        <v>531.30000000000007</v>
      </c>
      <c r="L9" s="27">
        <v>0</v>
      </c>
      <c r="M9" s="29">
        <v>0</v>
      </c>
      <c r="N9" s="30">
        <f t="shared" si="0"/>
        <v>1599.65</v>
      </c>
      <c r="O9" s="37">
        <f t="shared" si="1"/>
        <v>4</v>
      </c>
    </row>
    <row r="10" spans="1:15" x14ac:dyDescent="0.3">
      <c r="A10" s="18">
        <v>9</v>
      </c>
      <c r="B10" s="19" t="s">
        <v>158</v>
      </c>
      <c r="C10" s="20" t="s">
        <v>4</v>
      </c>
      <c r="D10" s="20">
        <v>10</v>
      </c>
      <c r="E10" s="21" t="s">
        <v>25</v>
      </c>
      <c r="F10" s="27">
        <v>0</v>
      </c>
      <c r="G10" s="27">
        <v>420</v>
      </c>
      <c r="H10" s="27">
        <v>0</v>
      </c>
      <c r="I10" s="27">
        <v>154.35</v>
      </c>
      <c r="J10" s="27">
        <v>506.00000000000006</v>
      </c>
      <c r="K10" s="27">
        <v>508.2000000000001</v>
      </c>
      <c r="L10" s="27">
        <v>0</v>
      </c>
      <c r="M10" s="29">
        <v>0</v>
      </c>
      <c r="N10" s="30">
        <f t="shared" si="0"/>
        <v>1588.5500000000002</v>
      </c>
      <c r="O10" s="37">
        <f t="shared" si="1"/>
        <v>4</v>
      </c>
    </row>
    <row r="11" spans="1:15" x14ac:dyDescent="0.3">
      <c r="A11" s="18">
        <v>10</v>
      </c>
      <c r="B11" s="19" t="s">
        <v>60</v>
      </c>
      <c r="C11" s="20" t="s">
        <v>72</v>
      </c>
      <c r="D11" s="20">
        <v>54</v>
      </c>
      <c r="E11" s="21" t="s">
        <v>27</v>
      </c>
      <c r="F11" s="27">
        <v>374.00000000000006</v>
      </c>
      <c r="G11" s="27">
        <v>367.5</v>
      </c>
      <c r="H11" s="27">
        <v>0</v>
      </c>
      <c r="I11" s="27">
        <v>0</v>
      </c>
      <c r="J11" s="27">
        <v>385.00000000000006</v>
      </c>
      <c r="K11" s="27">
        <v>462.00000000000006</v>
      </c>
      <c r="L11" s="27">
        <v>0</v>
      </c>
      <c r="M11" s="29">
        <v>0</v>
      </c>
      <c r="N11" s="30">
        <f t="shared" si="0"/>
        <v>1588.5</v>
      </c>
      <c r="O11" s="37">
        <f t="shared" si="1"/>
        <v>4</v>
      </c>
    </row>
    <row r="12" spans="1:15" x14ac:dyDescent="0.3">
      <c r="A12" s="18">
        <v>11</v>
      </c>
      <c r="B12" s="19" t="s">
        <v>33</v>
      </c>
      <c r="C12" s="20" t="s">
        <v>11</v>
      </c>
      <c r="D12" s="20">
        <v>54</v>
      </c>
      <c r="E12" s="21" t="s">
        <v>27</v>
      </c>
      <c r="F12" s="27">
        <v>363.00000000000006</v>
      </c>
      <c r="G12" s="27">
        <v>336</v>
      </c>
      <c r="H12" s="27">
        <v>0</v>
      </c>
      <c r="I12" s="27">
        <v>0</v>
      </c>
      <c r="J12" s="27">
        <v>407.00000000000006</v>
      </c>
      <c r="K12" s="27">
        <v>473.55000000000007</v>
      </c>
      <c r="L12" s="27">
        <v>0</v>
      </c>
      <c r="M12" s="29">
        <v>0</v>
      </c>
      <c r="N12" s="30">
        <f t="shared" si="0"/>
        <v>1579.5500000000002</v>
      </c>
      <c r="O12" s="37">
        <f t="shared" si="1"/>
        <v>4</v>
      </c>
    </row>
    <row r="13" spans="1:15" x14ac:dyDescent="0.3">
      <c r="A13" s="18">
        <v>12</v>
      </c>
      <c r="B13" s="19" t="s">
        <v>20</v>
      </c>
      <c r="C13" s="20" t="s">
        <v>8</v>
      </c>
      <c r="D13" s="20">
        <v>68</v>
      </c>
      <c r="E13" s="21" t="s">
        <v>24</v>
      </c>
      <c r="F13" s="27">
        <v>264</v>
      </c>
      <c r="G13" s="27">
        <v>262.5</v>
      </c>
      <c r="H13" s="27">
        <v>116.55000000000001</v>
      </c>
      <c r="I13" s="27">
        <v>0</v>
      </c>
      <c r="J13" s="27">
        <v>319</v>
      </c>
      <c r="K13" s="27">
        <v>415.80000000000007</v>
      </c>
      <c r="L13" s="27">
        <v>120</v>
      </c>
      <c r="M13" s="29">
        <v>0</v>
      </c>
      <c r="N13" s="30">
        <f t="shared" si="0"/>
        <v>1497.85</v>
      </c>
      <c r="O13" s="37">
        <f t="shared" si="1"/>
        <v>6</v>
      </c>
    </row>
    <row r="14" spans="1:15" x14ac:dyDescent="0.3">
      <c r="A14" s="18">
        <v>13</v>
      </c>
      <c r="B14" s="19" t="s">
        <v>15</v>
      </c>
      <c r="C14" s="20" t="s">
        <v>8</v>
      </c>
      <c r="D14" s="20">
        <v>68</v>
      </c>
      <c r="E14" s="21" t="s">
        <v>25</v>
      </c>
      <c r="F14" s="27">
        <v>440.00000000000006</v>
      </c>
      <c r="G14" s="27">
        <v>0</v>
      </c>
      <c r="H14" s="27">
        <v>0</v>
      </c>
      <c r="I14" s="27">
        <v>0</v>
      </c>
      <c r="J14" s="27">
        <v>517</v>
      </c>
      <c r="K14" s="27">
        <v>519.75000000000011</v>
      </c>
      <c r="L14" s="27">
        <v>0</v>
      </c>
      <c r="M14" s="29">
        <v>0</v>
      </c>
      <c r="N14" s="30">
        <f t="shared" si="0"/>
        <v>1476.75</v>
      </c>
      <c r="O14" s="37">
        <f t="shared" si="1"/>
        <v>3</v>
      </c>
    </row>
    <row r="15" spans="1:15" x14ac:dyDescent="0.3">
      <c r="A15" s="18">
        <v>14</v>
      </c>
      <c r="B15" s="19" t="s">
        <v>75</v>
      </c>
      <c r="C15" s="20" t="s">
        <v>76</v>
      </c>
      <c r="D15" s="20">
        <v>67</v>
      </c>
      <c r="E15" s="21" t="s">
        <v>28</v>
      </c>
      <c r="F15" s="27">
        <v>253.00000000000003</v>
      </c>
      <c r="G15" s="27">
        <v>231</v>
      </c>
      <c r="H15" s="27">
        <v>100.80000000000001</v>
      </c>
      <c r="I15" s="27">
        <v>122.85000000000001</v>
      </c>
      <c r="J15" s="27">
        <v>0</v>
      </c>
      <c r="K15" s="27">
        <v>381.15000000000009</v>
      </c>
      <c r="L15" s="27">
        <v>0</v>
      </c>
      <c r="M15" s="29">
        <v>145.20000000000002</v>
      </c>
      <c r="N15" s="30">
        <f t="shared" si="0"/>
        <v>1234.0000000000002</v>
      </c>
      <c r="O15" s="37">
        <f t="shared" si="1"/>
        <v>6</v>
      </c>
    </row>
    <row r="16" spans="1:15" x14ac:dyDescent="0.3">
      <c r="A16" s="18">
        <v>15</v>
      </c>
      <c r="B16" s="19" t="s">
        <v>10</v>
      </c>
      <c r="C16" s="20" t="s">
        <v>4</v>
      </c>
      <c r="D16" s="20">
        <v>10</v>
      </c>
      <c r="E16" s="21" t="s">
        <v>27</v>
      </c>
      <c r="F16" s="27">
        <v>385.00000000000006</v>
      </c>
      <c r="G16" s="27">
        <v>388.5</v>
      </c>
      <c r="H16" s="27">
        <v>0</v>
      </c>
      <c r="I16" s="27">
        <v>0</v>
      </c>
      <c r="J16" s="27">
        <v>451.00000000000006</v>
      </c>
      <c r="K16" s="27">
        <v>0</v>
      </c>
      <c r="L16" s="27">
        <v>0</v>
      </c>
      <c r="M16" s="29">
        <v>0</v>
      </c>
      <c r="N16" s="30">
        <f t="shared" si="0"/>
        <v>1224.5</v>
      </c>
      <c r="O16" s="37">
        <f t="shared" si="1"/>
        <v>3</v>
      </c>
    </row>
    <row r="17" spans="1:15" x14ac:dyDescent="0.3">
      <c r="A17" s="18">
        <v>16</v>
      </c>
      <c r="B17" s="19" t="s">
        <v>14</v>
      </c>
      <c r="C17" s="20" t="s">
        <v>71</v>
      </c>
      <c r="D17" s="20">
        <v>57</v>
      </c>
      <c r="E17" s="21" t="s">
        <v>29</v>
      </c>
      <c r="F17" s="27">
        <v>286</v>
      </c>
      <c r="G17" s="27">
        <v>241.5</v>
      </c>
      <c r="H17" s="27">
        <v>0</v>
      </c>
      <c r="I17" s="27">
        <v>0</v>
      </c>
      <c r="J17" s="27">
        <v>286</v>
      </c>
      <c r="K17" s="27">
        <v>369.6</v>
      </c>
      <c r="L17" s="27">
        <v>0</v>
      </c>
      <c r="M17" s="29">
        <v>0</v>
      </c>
      <c r="N17" s="30">
        <f t="shared" si="0"/>
        <v>1183.0999999999999</v>
      </c>
      <c r="O17" s="37">
        <f t="shared" si="1"/>
        <v>4</v>
      </c>
    </row>
    <row r="18" spans="1:15" x14ac:dyDescent="0.3">
      <c r="A18" s="18">
        <v>17</v>
      </c>
      <c r="B18" s="19" t="s">
        <v>170</v>
      </c>
      <c r="C18" s="20" t="s">
        <v>171</v>
      </c>
      <c r="D18" s="20">
        <v>54</v>
      </c>
      <c r="E18" s="21" t="s">
        <v>26</v>
      </c>
      <c r="F18" s="27">
        <v>0</v>
      </c>
      <c r="G18" s="27">
        <v>399</v>
      </c>
      <c r="H18" s="27">
        <v>144.9</v>
      </c>
      <c r="I18" s="27">
        <v>0</v>
      </c>
      <c r="J18" s="27">
        <v>473.00000000000006</v>
      </c>
      <c r="K18" s="27">
        <v>0</v>
      </c>
      <c r="L18" s="27">
        <v>141</v>
      </c>
      <c r="M18" s="29">
        <v>0</v>
      </c>
      <c r="N18" s="30">
        <f t="shared" si="0"/>
        <v>1157.9000000000001</v>
      </c>
      <c r="O18" s="37">
        <f t="shared" si="1"/>
        <v>4</v>
      </c>
    </row>
    <row r="19" spans="1:15" x14ac:dyDescent="0.3">
      <c r="A19" s="18">
        <v>18</v>
      </c>
      <c r="B19" s="19" t="s">
        <v>6</v>
      </c>
      <c r="C19" s="20" t="s">
        <v>1</v>
      </c>
      <c r="D19" s="20">
        <v>10</v>
      </c>
      <c r="E19" s="21" t="s">
        <v>29</v>
      </c>
      <c r="F19" s="27">
        <v>330</v>
      </c>
      <c r="G19" s="27">
        <v>0</v>
      </c>
      <c r="H19" s="27">
        <v>0</v>
      </c>
      <c r="I19" s="27">
        <v>110.25</v>
      </c>
      <c r="J19" s="27">
        <v>308</v>
      </c>
      <c r="K19" s="27">
        <v>404.25000000000006</v>
      </c>
      <c r="L19" s="27">
        <v>0</v>
      </c>
      <c r="M19" s="29">
        <v>0</v>
      </c>
      <c r="N19" s="30">
        <f t="shared" si="0"/>
        <v>1152.5</v>
      </c>
      <c r="O19" s="37">
        <f t="shared" si="1"/>
        <v>4</v>
      </c>
    </row>
    <row r="20" spans="1:15" x14ac:dyDescent="0.3">
      <c r="A20" s="18">
        <v>19</v>
      </c>
      <c r="B20" s="19" t="s">
        <v>61</v>
      </c>
      <c r="C20" s="20" t="s">
        <v>8</v>
      </c>
      <c r="D20" s="20">
        <v>68</v>
      </c>
      <c r="E20" s="21" t="s">
        <v>25</v>
      </c>
      <c r="F20" s="27">
        <v>275</v>
      </c>
      <c r="G20" s="27">
        <v>283.5</v>
      </c>
      <c r="H20" s="27">
        <v>126</v>
      </c>
      <c r="I20" s="27">
        <v>0</v>
      </c>
      <c r="J20" s="27">
        <v>0</v>
      </c>
      <c r="K20" s="27">
        <v>438.90000000000009</v>
      </c>
      <c r="L20" s="27">
        <v>0</v>
      </c>
      <c r="M20" s="29">
        <v>0</v>
      </c>
      <c r="N20" s="30">
        <f t="shared" si="0"/>
        <v>1123.4000000000001</v>
      </c>
      <c r="O20" s="37">
        <f t="shared" si="1"/>
        <v>4</v>
      </c>
    </row>
    <row r="21" spans="1:15" x14ac:dyDescent="0.3">
      <c r="A21" s="18">
        <v>20</v>
      </c>
      <c r="B21" s="19" t="s">
        <v>2</v>
      </c>
      <c r="C21" s="20" t="s">
        <v>8</v>
      </c>
      <c r="D21" s="20">
        <v>68</v>
      </c>
      <c r="E21" s="21" t="s">
        <v>24</v>
      </c>
      <c r="F21" s="27">
        <v>451.00000000000006</v>
      </c>
      <c r="G21" s="27">
        <v>0</v>
      </c>
      <c r="H21" s="27">
        <v>148.05000000000001</v>
      </c>
      <c r="I21" s="27">
        <v>0</v>
      </c>
      <c r="J21" s="27">
        <v>495.00000000000006</v>
      </c>
      <c r="K21" s="27">
        <v>0</v>
      </c>
      <c r="L21" s="27">
        <v>0</v>
      </c>
      <c r="M21" s="29">
        <v>0</v>
      </c>
      <c r="N21" s="30">
        <f t="shared" si="0"/>
        <v>1094.0500000000002</v>
      </c>
      <c r="O21" s="37">
        <f t="shared" si="1"/>
        <v>3</v>
      </c>
    </row>
    <row r="22" spans="1:15" x14ac:dyDescent="0.3">
      <c r="A22" s="18">
        <v>21</v>
      </c>
      <c r="B22" s="19" t="s">
        <v>298</v>
      </c>
      <c r="C22" s="20" t="s">
        <v>8</v>
      </c>
      <c r="D22" s="20">
        <v>68</v>
      </c>
      <c r="E22" s="21" t="s">
        <v>28</v>
      </c>
      <c r="F22" s="27">
        <v>0</v>
      </c>
      <c r="G22" s="27">
        <v>252</v>
      </c>
      <c r="H22" s="27">
        <v>107.10000000000001</v>
      </c>
      <c r="I22" s="27">
        <v>0</v>
      </c>
      <c r="J22" s="27">
        <v>330</v>
      </c>
      <c r="K22" s="27">
        <v>392.7000000000001</v>
      </c>
      <c r="L22" s="27">
        <v>0</v>
      </c>
      <c r="M22" s="29">
        <v>0</v>
      </c>
      <c r="N22" s="30">
        <f t="shared" si="0"/>
        <v>1081.8000000000002</v>
      </c>
      <c r="O22" s="37">
        <f t="shared" si="1"/>
        <v>4</v>
      </c>
    </row>
    <row r="23" spans="1:15" x14ac:dyDescent="0.3">
      <c r="A23" s="18">
        <v>22</v>
      </c>
      <c r="B23" s="19" t="s">
        <v>54</v>
      </c>
      <c r="C23" s="20" t="s">
        <v>8</v>
      </c>
      <c r="D23" s="20">
        <v>68</v>
      </c>
      <c r="E23" s="21" t="s">
        <v>85</v>
      </c>
      <c r="F23" s="27">
        <v>550</v>
      </c>
      <c r="G23" s="27">
        <v>525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9">
        <v>0</v>
      </c>
      <c r="N23" s="30">
        <f t="shared" si="0"/>
        <v>1075</v>
      </c>
      <c r="O23" s="37">
        <f t="shared" si="1"/>
        <v>2</v>
      </c>
    </row>
    <row r="24" spans="1:15" x14ac:dyDescent="0.3">
      <c r="A24" s="18">
        <v>23</v>
      </c>
      <c r="B24" s="19" t="s">
        <v>664</v>
      </c>
      <c r="C24" s="20" t="s">
        <v>1</v>
      </c>
      <c r="D24" s="20">
        <v>10</v>
      </c>
      <c r="E24" s="21" t="s">
        <v>26</v>
      </c>
      <c r="F24" s="27">
        <v>0</v>
      </c>
      <c r="G24" s="27">
        <v>0</v>
      </c>
      <c r="H24" s="27">
        <v>0</v>
      </c>
      <c r="I24" s="27">
        <v>129.15</v>
      </c>
      <c r="J24" s="27">
        <v>352</v>
      </c>
      <c r="K24" s="27">
        <v>427.35000000000008</v>
      </c>
      <c r="L24" s="27">
        <v>0</v>
      </c>
      <c r="M24" s="29">
        <v>151.80000000000001</v>
      </c>
      <c r="N24" s="30">
        <f t="shared" si="0"/>
        <v>1060.3</v>
      </c>
      <c r="O24" s="37">
        <f t="shared" si="1"/>
        <v>4</v>
      </c>
    </row>
    <row r="25" spans="1:15" x14ac:dyDescent="0.3">
      <c r="A25" s="18">
        <v>24</v>
      </c>
      <c r="B25" s="19" t="s">
        <v>65</v>
      </c>
      <c r="C25" s="20" t="s">
        <v>8</v>
      </c>
      <c r="D25" s="20">
        <v>68</v>
      </c>
      <c r="E25" s="21" t="s">
        <v>26</v>
      </c>
      <c r="F25" s="27">
        <v>539</v>
      </c>
      <c r="G25" s="27">
        <v>514.5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9">
        <v>0</v>
      </c>
      <c r="N25" s="30">
        <f t="shared" si="0"/>
        <v>1053.5</v>
      </c>
      <c r="O25" s="37">
        <f t="shared" si="1"/>
        <v>2</v>
      </c>
    </row>
    <row r="26" spans="1:15" x14ac:dyDescent="0.3">
      <c r="A26" s="18">
        <v>25</v>
      </c>
      <c r="B26" s="19" t="s">
        <v>16</v>
      </c>
      <c r="C26" s="20" t="s">
        <v>8</v>
      </c>
      <c r="D26" s="20">
        <v>68</v>
      </c>
      <c r="E26" s="21" t="s">
        <v>85</v>
      </c>
      <c r="F26" s="27">
        <v>495.00000000000006</v>
      </c>
      <c r="G26" s="27">
        <v>493.5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9">
        <v>0</v>
      </c>
      <c r="N26" s="30">
        <f t="shared" si="0"/>
        <v>988.5</v>
      </c>
      <c r="O26" s="37">
        <f t="shared" si="1"/>
        <v>2</v>
      </c>
    </row>
    <row r="27" spans="1:15" x14ac:dyDescent="0.3">
      <c r="A27" s="18">
        <v>26</v>
      </c>
      <c r="B27" s="19" t="s">
        <v>232</v>
      </c>
      <c r="C27" s="20" t="s">
        <v>233</v>
      </c>
      <c r="D27" s="20">
        <v>67</v>
      </c>
      <c r="E27" s="21" t="s">
        <v>27</v>
      </c>
      <c r="F27" s="27">
        <v>0</v>
      </c>
      <c r="G27" s="27">
        <v>325.5</v>
      </c>
      <c r="H27" s="27">
        <v>135.45000000000002</v>
      </c>
      <c r="I27" s="27">
        <v>0</v>
      </c>
      <c r="J27" s="27">
        <v>462.00000000000006</v>
      </c>
      <c r="K27" s="27">
        <v>0</v>
      </c>
      <c r="L27" s="27">
        <v>0</v>
      </c>
      <c r="M27" s="29">
        <v>0</v>
      </c>
      <c r="N27" s="30">
        <f t="shared" si="0"/>
        <v>922.95</v>
      </c>
      <c r="O27" s="37">
        <f t="shared" si="1"/>
        <v>3</v>
      </c>
    </row>
    <row r="28" spans="1:15" x14ac:dyDescent="0.3">
      <c r="A28" s="18">
        <v>27</v>
      </c>
      <c r="B28" s="19" t="s">
        <v>18</v>
      </c>
      <c r="C28" s="20" t="s">
        <v>32</v>
      </c>
      <c r="D28" s="20">
        <v>57</v>
      </c>
      <c r="E28" s="21" t="s">
        <v>26</v>
      </c>
      <c r="F28" s="27">
        <v>429.00000000000006</v>
      </c>
      <c r="G28" s="27">
        <v>430.5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9">
        <v>0</v>
      </c>
      <c r="N28" s="30">
        <f t="shared" si="0"/>
        <v>859.5</v>
      </c>
      <c r="O28" s="37">
        <f t="shared" si="1"/>
        <v>2</v>
      </c>
    </row>
    <row r="29" spans="1:15" x14ac:dyDescent="0.3">
      <c r="A29" s="18">
        <v>28</v>
      </c>
      <c r="B29" s="19" t="s">
        <v>17</v>
      </c>
      <c r="C29" s="20" t="s">
        <v>32</v>
      </c>
      <c r="D29" s="20">
        <v>57</v>
      </c>
      <c r="E29" s="21" t="s">
        <v>27</v>
      </c>
      <c r="F29" s="27">
        <v>341</v>
      </c>
      <c r="G29" s="27">
        <v>378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9">
        <v>0</v>
      </c>
      <c r="N29" s="30">
        <f t="shared" si="0"/>
        <v>719</v>
      </c>
      <c r="O29" s="37">
        <f t="shared" si="1"/>
        <v>2</v>
      </c>
    </row>
    <row r="30" spans="1:15" x14ac:dyDescent="0.3">
      <c r="A30" s="18">
        <v>29</v>
      </c>
      <c r="B30" s="19" t="s">
        <v>51</v>
      </c>
      <c r="C30" s="20" t="s">
        <v>8</v>
      </c>
      <c r="D30" s="20">
        <v>68</v>
      </c>
      <c r="E30" s="21" t="s">
        <v>88</v>
      </c>
      <c r="F30" s="27">
        <v>187.00000000000003</v>
      </c>
      <c r="G30" s="27">
        <v>220.5</v>
      </c>
      <c r="H30" s="27">
        <v>0</v>
      </c>
      <c r="I30" s="27">
        <v>0</v>
      </c>
      <c r="J30" s="27">
        <v>253.00000000000003</v>
      </c>
      <c r="K30" s="27">
        <v>0</v>
      </c>
      <c r="L30" s="27">
        <v>0</v>
      </c>
      <c r="M30" s="29">
        <v>0</v>
      </c>
      <c r="N30" s="30">
        <f t="shared" si="0"/>
        <v>660.5</v>
      </c>
      <c r="O30" s="37">
        <f t="shared" si="1"/>
        <v>3</v>
      </c>
    </row>
    <row r="31" spans="1:15" x14ac:dyDescent="0.3">
      <c r="A31" s="18">
        <v>30</v>
      </c>
      <c r="B31" s="19" t="s">
        <v>62</v>
      </c>
      <c r="C31" s="20" t="s">
        <v>32</v>
      </c>
      <c r="D31" s="20">
        <v>57</v>
      </c>
      <c r="E31" s="21" t="s">
        <v>30</v>
      </c>
      <c r="F31" s="27">
        <v>308</v>
      </c>
      <c r="G31" s="27">
        <v>294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9">
        <v>0</v>
      </c>
      <c r="N31" s="30">
        <f t="shared" si="0"/>
        <v>602</v>
      </c>
      <c r="O31" s="37">
        <f t="shared" si="1"/>
        <v>2</v>
      </c>
    </row>
    <row r="32" spans="1:15" x14ac:dyDescent="0.3">
      <c r="A32" s="18">
        <v>31</v>
      </c>
      <c r="B32" s="19" t="s">
        <v>50</v>
      </c>
      <c r="C32" s="20" t="s">
        <v>227</v>
      </c>
      <c r="D32" s="20">
        <v>52</v>
      </c>
      <c r="E32" s="21" t="s">
        <v>26</v>
      </c>
      <c r="F32" s="27">
        <v>418.00000000000006</v>
      </c>
      <c r="G32" s="27">
        <v>0</v>
      </c>
      <c r="H32" s="27">
        <v>0</v>
      </c>
      <c r="I32" s="27">
        <v>151.20000000000002</v>
      </c>
      <c r="J32" s="27">
        <v>0</v>
      </c>
      <c r="K32" s="27">
        <v>0</v>
      </c>
      <c r="L32" s="27">
        <v>0</v>
      </c>
      <c r="M32" s="29">
        <v>0</v>
      </c>
      <c r="N32" s="30">
        <f t="shared" si="0"/>
        <v>569.20000000000005</v>
      </c>
      <c r="O32" s="37">
        <f t="shared" si="1"/>
        <v>2</v>
      </c>
    </row>
    <row r="33" spans="1:15" x14ac:dyDescent="0.3">
      <c r="A33" s="18">
        <v>32</v>
      </c>
      <c r="B33" s="19" t="s">
        <v>661</v>
      </c>
      <c r="C33" s="20" t="s">
        <v>4</v>
      </c>
      <c r="D33" s="20">
        <v>10</v>
      </c>
      <c r="E33" s="21" t="s">
        <v>26</v>
      </c>
      <c r="F33" s="27">
        <v>0</v>
      </c>
      <c r="G33" s="27">
        <v>0</v>
      </c>
      <c r="H33" s="27">
        <v>0</v>
      </c>
      <c r="I33" s="27">
        <v>141.75</v>
      </c>
      <c r="J33" s="27">
        <v>418.00000000000006</v>
      </c>
      <c r="K33" s="27">
        <v>0</v>
      </c>
      <c r="L33" s="27">
        <v>0</v>
      </c>
      <c r="M33" s="29">
        <v>0</v>
      </c>
      <c r="N33" s="30">
        <f t="shared" si="0"/>
        <v>559.75</v>
      </c>
      <c r="O33" s="37">
        <f t="shared" si="1"/>
        <v>2</v>
      </c>
    </row>
    <row r="34" spans="1:15" x14ac:dyDescent="0.3">
      <c r="A34" s="18">
        <v>33</v>
      </c>
      <c r="B34" s="19" t="s">
        <v>662</v>
      </c>
      <c r="C34" s="20" t="s">
        <v>4</v>
      </c>
      <c r="D34" s="20">
        <v>10</v>
      </c>
      <c r="E34" s="21" t="s">
        <v>26</v>
      </c>
      <c r="F34" s="27">
        <v>0</v>
      </c>
      <c r="G34" s="27">
        <v>0</v>
      </c>
      <c r="H34" s="27">
        <v>0</v>
      </c>
      <c r="I34" s="27">
        <v>135.45000000000002</v>
      </c>
      <c r="J34" s="27">
        <v>396.00000000000006</v>
      </c>
      <c r="K34" s="27">
        <v>0</v>
      </c>
      <c r="L34" s="27">
        <v>0</v>
      </c>
      <c r="M34" s="29">
        <v>0</v>
      </c>
      <c r="N34" s="30">
        <f t="shared" ref="N34:N65" si="2">SUM(F34:M34)</f>
        <v>531.45000000000005</v>
      </c>
      <c r="O34" s="37">
        <f t="shared" si="1"/>
        <v>2</v>
      </c>
    </row>
    <row r="35" spans="1:15" x14ac:dyDescent="0.3">
      <c r="A35" s="18">
        <v>34</v>
      </c>
      <c r="B35" s="19" t="s">
        <v>55</v>
      </c>
      <c r="C35" s="20" t="s">
        <v>4</v>
      </c>
      <c r="D35" s="20">
        <v>10</v>
      </c>
      <c r="E35" s="21" t="s">
        <v>26</v>
      </c>
      <c r="F35" s="27">
        <v>528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9">
        <v>0</v>
      </c>
      <c r="N35" s="30">
        <f t="shared" si="2"/>
        <v>528</v>
      </c>
      <c r="O35" s="37">
        <f t="shared" si="1"/>
        <v>1</v>
      </c>
    </row>
    <row r="36" spans="1:15" x14ac:dyDescent="0.3">
      <c r="A36" s="18">
        <v>35</v>
      </c>
      <c r="B36" s="19" t="s">
        <v>193</v>
      </c>
      <c r="C36" s="20" t="s">
        <v>8</v>
      </c>
      <c r="D36" s="20">
        <v>68</v>
      </c>
      <c r="E36" s="21" t="s">
        <v>27</v>
      </c>
      <c r="F36" s="27">
        <v>0</v>
      </c>
      <c r="G36" s="27">
        <v>357</v>
      </c>
      <c r="H36" s="27">
        <v>138.6</v>
      </c>
      <c r="I36" s="27">
        <v>0</v>
      </c>
      <c r="J36" s="27">
        <v>0</v>
      </c>
      <c r="K36" s="27">
        <v>0</v>
      </c>
      <c r="L36" s="27">
        <v>0</v>
      </c>
      <c r="M36" s="29">
        <v>0</v>
      </c>
      <c r="N36" s="30">
        <f t="shared" si="2"/>
        <v>495.6</v>
      </c>
      <c r="O36" s="37">
        <f t="shared" si="1"/>
        <v>2</v>
      </c>
    </row>
    <row r="37" spans="1:15" x14ac:dyDescent="0.3">
      <c r="A37" s="18">
        <v>36</v>
      </c>
      <c r="B37" s="19" t="s">
        <v>102</v>
      </c>
      <c r="C37" s="20" t="s">
        <v>8</v>
      </c>
      <c r="D37" s="20">
        <v>68</v>
      </c>
      <c r="E37" s="21" t="s">
        <v>26</v>
      </c>
      <c r="F37" s="27">
        <v>0</v>
      </c>
      <c r="G37" s="27">
        <v>483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9">
        <v>0</v>
      </c>
      <c r="N37" s="30">
        <f t="shared" si="2"/>
        <v>483</v>
      </c>
      <c r="O37" s="37">
        <f t="shared" si="1"/>
        <v>1</v>
      </c>
    </row>
    <row r="38" spans="1:15" x14ac:dyDescent="0.3">
      <c r="A38" s="18">
        <v>37</v>
      </c>
      <c r="B38" s="19" t="s">
        <v>666</v>
      </c>
      <c r="C38" s="20" t="s">
        <v>4</v>
      </c>
      <c r="D38" s="20">
        <v>10</v>
      </c>
      <c r="E38" s="21" t="s">
        <v>25</v>
      </c>
      <c r="F38" s="27">
        <v>0</v>
      </c>
      <c r="G38" s="27">
        <v>0</v>
      </c>
      <c r="H38" s="27">
        <v>0</v>
      </c>
      <c r="I38" s="27">
        <v>116.55000000000001</v>
      </c>
      <c r="J38" s="27">
        <v>341</v>
      </c>
      <c r="K38" s="27">
        <v>0</v>
      </c>
      <c r="L38" s="27">
        <v>0</v>
      </c>
      <c r="M38" s="29">
        <v>0</v>
      </c>
      <c r="N38" s="30">
        <f t="shared" si="2"/>
        <v>457.55</v>
      </c>
      <c r="O38" s="37">
        <f t="shared" si="1"/>
        <v>2</v>
      </c>
    </row>
    <row r="39" spans="1:15" x14ac:dyDescent="0.3">
      <c r="A39" s="18">
        <v>38</v>
      </c>
      <c r="B39" s="19" t="s">
        <v>696</v>
      </c>
      <c r="C39" s="20" t="s">
        <v>4</v>
      </c>
      <c r="D39" s="20">
        <v>10</v>
      </c>
      <c r="E39" s="21" t="s">
        <v>25</v>
      </c>
      <c r="F39" s="27">
        <v>0</v>
      </c>
      <c r="G39" s="27">
        <v>0</v>
      </c>
      <c r="H39" s="27">
        <v>0</v>
      </c>
      <c r="I39" s="27">
        <v>0</v>
      </c>
      <c r="J39" s="27">
        <v>440</v>
      </c>
      <c r="K39" s="27">
        <v>0</v>
      </c>
      <c r="L39" s="27">
        <v>0</v>
      </c>
      <c r="M39" s="29">
        <v>0</v>
      </c>
      <c r="N39" s="30">
        <f t="shared" si="2"/>
        <v>440</v>
      </c>
      <c r="O39" s="37">
        <f t="shared" ref="O39:O66" si="3">8-COUNTIF(F39:M39,0)</f>
        <v>1</v>
      </c>
    </row>
    <row r="40" spans="1:15" x14ac:dyDescent="0.3">
      <c r="A40" s="18">
        <v>39</v>
      </c>
      <c r="B40" s="19" t="s">
        <v>659</v>
      </c>
      <c r="C40" s="20" t="s">
        <v>4</v>
      </c>
      <c r="D40" s="20">
        <v>10</v>
      </c>
      <c r="E40" s="21" t="s">
        <v>28</v>
      </c>
      <c r="F40" s="27">
        <v>0</v>
      </c>
      <c r="G40" s="27">
        <v>0</v>
      </c>
      <c r="H40" s="27">
        <v>0</v>
      </c>
      <c r="I40" s="27">
        <v>148.05000000000001</v>
      </c>
      <c r="J40" s="27">
        <v>275</v>
      </c>
      <c r="K40" s="27">
        <v>0</v>
      </c>
      <c r="L40" s="27">
        <v>0</v>
      </c>
      <c r="M40" s="29">
        <v>0</v>
      </c>
      <c r="N40" s="30">
        <f t="shared" si="2"/>
        <v>423.05</v>
      </c>
      <c r="O40" s="37">
        <f t="shared" si="3"/>
        <v>2</v>
      </c>
    </row>
    <row r="41" spans="1:15" x14ac:dyDescent="0.3">
      <c r="A41" s="18">
        <v>40</v>
      </c>
      <c r="B41" s="19" t="s">
        <v>277</v>
      </c>
      <c r="C41" s="20" t="s">
        <v>32</v>
      </c>
      <c r="D41" s="20">
        <v>57</v>
      </c>
      <c r="E41" s="21" t="s">
        <v>30</v>
      </c>
      <c r="F41" s="27">
        <v>0</v>
      </c>
      <c r="G41" s="27">
        <v>273</v>
      </c>
      <c r="H41" s="27">
        <v>122.85000000000001</v>
      </c>
      <c r="I41" s="27">
        <v>0</v>
      </c>
      <c r="J41" s="27">
        <v>0</v>
      </c>
      <c r="K41" s="27">
        <v>0</v>
      </c>
      <c r="L41" s="27">
        <v>0</v>
      </c>
      <c r="M41" s="29">
        <v>0</v>
      </c>
      <c r="N41" s="30">
        <f t="shared" si="2"/>
        <v>395.85</v>
      </c>
      <c r="O41" s="37">
        <f t="shared" si="3"/>
        <v>2</v>
      </c>
    </row>
    <row r="42" spans="1:15" x14ac:dyDescent="0.3">
      <c r="A42" s="18">
        <v>41</v>
      </c>
      <c r="B42" s="19" t="s">
        <v>697</v>
      </c>
      <c r="C42" s="20" t="s">
        <v>4</v>
      </c>
      <c r="D42" s="20">
        <v>10</v>
      </c>
      <c r="E42" s="21" t="s">
        <v>702</v>
      </c>
      <c r="F42" s="27">
        <v>0</v>
      </c>
      <c r="G42" s="27">
        <v>0</v>
      </c>
      <c r="H42" s="27">
        <v>0</v>
      </c>
      <c r="I42" s="27">
        <v>0</v>
      </c>
      <c r="J42" s="27">
        <v>374</v>
      </c>
      <c r="K42" s="27">
        <v>0</v>
      </c>
      <c r="L42" s="27">
        <v>0</v>
      </c>
      <c r="M42" s="29">
        <v>0</v>
      </c>
      <c r="N42" s="30">
        <f t="shared" si="2"/>
        <v>374</v>
      </c>
      <c r="O42" s="37">
        <f t="shared" si="3"/>
        <v>1</v>
      </c>
    </row>
    <row r="43" spans="1:15" x14ac:dyDescent="0.3">
      <c r="A43" s="18">
        <v>42</v>
      </c>
      <c r="B43" s="19" t="s">
        <v>77</v>
      </c>
      <c r="C43" s="20" t="s">
        <v>4</v>
      </c>
      <c r="D43" s="20">
        <v>10</v>
      </c>
      <c r="E43" s="21" t="s">
        <v>27</v>
      </c>
      <c r="F43" s="27">
        <v>242.00000000000003</v>
      </c>
      <c r="G43" s="27">
        <v>0</v>
      </c>
      <c r="H43" s="27">
        <v>0</v>
      </c>
      <c r="I43" s="27">
        <v>126</v>
      </c>
      <c r="J43" s="27">
        <v>0</v>
      </c>
      <c r="K43" s="27">
        <v>0</v>
      </c>
      <c r="L43" s="27">
        <v>0</v>
      </c>
      <c r="M43" s="29">
        <v>0</v>
      </c>
      <c r="N43" s="30">
        <f t="shared" si="2"/>
        <v>368</v>
      </c>
      <c r="O43" s="37">
        <f t="shared" si="3"/>
        <v>2</v>
      </c>
    </row>
    <row r="44" spans="1:15" x14ac:dyDescent="0.3">
      <c r="A44" s="18">
        <v>43</v>
      </c>
      <c r="B44" s="19" t="s">
        <v>35</v>
      </c>
      <c r="C44" s="20" t="s">
        <v>32</v>
      </c>
      <c r="D44" s="20">
        <v>57</v>
      </c>
      <c r="E44" s="21" t="s">
        <v>28</v>
      </c>
      <c r="F44" s="27">
        <v>319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9">
        <v>0</v>
      </c>
      <c r="N44" s="30">
        <f t="shared" si="2"/>
        <v>319</v>
      </c>
      <c r="O44" s="37">
        <f t="shared" si="3"/>
        <v>1</v>
      </c>
    </row>
    <row r="45" spans="1:15" x14ac:dyDescent="0.3">
      <c r="A45" s="18">
        <v>44</v>
      </c>
      <c r="B45" s="19" t="s">
        <v>237</v>
      </c>
      <c r="C45" s="20" t="s">
        <v>233</v>
      </c>
      <c r="D45" s="20">
        <v>67</v>
      </c>
      <c r="E45" s="21" t="s">
        <v>27</v>
      </c>
      <c r="F45" s="27">
        <v>0</v>
      </c>
      <c r="G45" s="27">
        <v>315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9">
        <v>0</v>
      </c>
      <c r="N45" s="30">
        <f t="shared" si="2"/>
        <v>315</v>
      </c>
      <c r="O45" s="37">
        <f t="shared" si="3"/>
        <v>1</v>
      </c>
    </row>
    <row r="46" spans="1:15" x14ac:dyDescent="0.3">
      <c r="A46" s="18">
        <v>45</v>
      </c>
      <c r="B46" s="19" t="s">
        <v>367</v>
      </c>
      <c r="C46" s="20" t="s">
        <v>233</v>
      </c>
      <c r="D46" s="20">
        <v>67</v>
      </c>
      <c r="E46" s="21" t="s">
        <v>25</v>
      </c>
      <c r="F46" s="27">
        <v>0</v>
      </c>
      <c r="G46" s="27">
        <v>210</v>
      </c>
      <c r="H46" s="27">
        <v>103.95</v>
      </c>
      <c r="I46" s="27">
        <v>0</v>
      </c>
      <c r="J46" s="27">
        <v>0</v>
      </c>
      <c r="K46" s="27">
        <v>0</v>
      </c>
      <c r="L46" s="27">
        <v>0</v>
      </c>
      <c r="M46" s="29">
        <v>0</v>
      </c>
      <c r="N46" s="30">
        <f t="shared" si="2"/>
        <v>313.95</v>
      </c>
      <c r="O46" s="37">
        <f t="shared" si="3"/>
        <v>2</v>
      </c>
    </row>
    <row r="47" spans="1:15" x14ac:dyDescent="0.3">
      <c r="A47" s="18">
        <v>46</v>
      </c>
      <c r="B47" s="19" t="s">
        <v>13</v>
      </c>
      <c r="C47" s="20" t="s">
        <v>227</v>
      </c>
      <c r="D47" s="20">
        <v>52</v>
      </c>
      <c r="E47" s="21" t="s">
        <v>27</v>
      </c>
      <c r="F47" s="27">
        <v>297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9">
        <v>0</v>
      </c>
      <c r="N47" s="30">
        <f t="shared" si="2"/>
        <v>297</v>
      </c>
      <c r="O47" s="37">
        <f t="shared" si="3"/>
        <v>1</v>
      </c>
    </row>
    <row r="48" spans="1:15" x14ac:dyDescent="0.3">
      <c r="A48" s="18">
        <v>47</v>
      </c>
      <c r="B48" s="19" t="s">
        <v>698</v>
      </c>
      <c r="C48" s="20" t="s">
        <v>4</v>
      </c>
      <c r="D48" s="20">
        <v>10</v>
      </c>
      <c r="E48" s="21" t="s">
        <v>28</v>
      </c>
      <c r="F48" s="27">
        <v>0</v>
      </c>
      <c r="G48" s="27">
        <v>0</v>
      </c>
      <c r="H48" s="27">
        <v>0</v>
      </c>
      <c r="I48" s="27">
        <v>0</v>
      </c>
      <c r="J48" s="27">
        <v>297</v>
      </c>
      <c r="K48" s="27">
        <v>0</v>
      </c>
      <c r="L48" s="27">
        <v>0</v>
      </c>
      <c r="M48" s="29">
        <v>0</v>
      </c>
      <c r="N48" s="30">
        <f t="shared" si="2"/>
        <v>297</v>
      </c>
      <c r="O48" s="37">
        <f t="shared" si="3"/>
        <v>1</v>
      </c>
    </row>
    <row r="49" spans="1:15" x14ac:dyDescent="0.3">
      <c r="A49" s="18">
        <v>48</v>
      </c>
      <c r="B49" s="19" t="s">
        <v>699</v>
      </c>
      <c r="C49" s="20" t="s">
        <v>4</v>
      </c>
      <c r="D49" s="20">
        <v>10</v>
      </c>
      <c r="E49" s="21" t="s">
        <v>26</v>
      </c>
      <c r="F49" s="27">
        <v>0</v>
      </c>
      <c r="G49" s="27">
        <v>0</v>
      </c>
      <c r="H49" s="27">
        <v>0</v>
      </c>
      <c r="I49" s="27">
        <v>0</v>
      </c>
      <c r="J49" s="27">
        <v>264</v>
      </c>
      <c r="K49" s="27">
        <v>0</v>
      </c>
      <c r="L49" s="27">
        <v>0</v>
      </c>
      <c r="M49" s="29">
        <v>0</v>
      </c>
      <c r="N49" s="30">
        <f t="shared" si="2"/>
        <v>264</v>
      </c>
      <c r="O49" s="37">
        <f t="shared" si="3"/>
        <v>1</v>
      </c>
    </row>
    <row r="50" spans="1:15" x14ac:dyDescent="0.3">
      <c r="A50" s="18">
        <v>49</v>
      </c>
      <c r="B50" s="19" t="s">
        <v>604</v>
      </c>
      <c r="C50" s="20" t="s">
        <v>605</v>
      </c>
      <c r="D50" s="20">
        <v>54</v>
      </c>
      <c r="E50" s="21" t="s">
        <v>25</v>
      </c>
      <c r="F50" s="27">
        <v>0</v>
      </c>
      <c r="G50" s="27">
        <v>0</v>
      </c>
      <c r="H50" s="27">
        <v>113.4</v>
      </c>
      <c r="I50" s="27">
        <v>0</v>
      </c>
      <c r="J50" s="27">
        <v>0</v>
      </c>
      <c r="K50" s="27">
        <v>0</v>
      </c>
      <c r="L50" s="27">
        <v>135</v>
      </c>
      <c r="M50" s="29">
        <v>0</v>
      </c>
      <c r="N50" s="30">
        <f t="shared" si="2"/>
        <v>248.4</v>
      </c>
      <c r="O50" s="37">
        <f t="shared" si="3"/>
        <v>2</v>
      </c>
    </row>
    <row r="51" spans="1:15" x14ac:dyDescent="0.3">
      <c r="A51" s="18">
        <v>50</v>
      </c>
      <c r="B51" s="19" t="s">
        <v>79</v>
      </c>
      <c r="C51" s="20" t="s">
        <v>72</v>
      </c>
      <c r="D51" s="20">
        <v>54</v>
      </c>
      <c r="E51" s="21" t="s">
        <v>25</v>
      </c>
      <c r="F51" s="27">
        <v>231.00000000000003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9">
        <v>0</v>
      </c>
      <c r="N51" s="30">
        <f t="shared" si="2"/>
        <v>231.00000000000003</v>
      </c>
      <c r="O51" s="37">
        <f t="shared" si="3"/>
        <v>1</v>
      </c>
    </row>
    <row r="52" spans="1:15" x14ac:dyDescent="0.3">
      <c r="A52" s="18">
        <v>51</v>
      </c>
      <c r="B52" s="19" t="s">
        <v>37</v>
      </c>
      <c r="C52" s="20" t="s">
        <v>8</v>
      </c>
      <c r="D52" s="20">
        <v>68</v>
      </c>
      <c r="E52" s="21" t="s">
        <v>28</v>
      </c>
      <c r="F52" s="27">
        <v>220.00000000000003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9">
        <v>0</v>
      </c>
      <c r="N52" s="30">
        <f t="shared" si="2"/>
        <v>220.00000000000003</v>
      </c>
      <c r="O52" s="37">
        <f t="shared" si="3"/>
        <v>1</v>
      </c>
    </row>
    <row r="53" spans="1:15" x14ac:dyDescent="0.3">
      <c r="A53" s="18">
        <v>52</v>
      </c>
      <c r="B53" s="19" t="s">
        <v>48</v>
      </c>
      <c r="C53" s="20" t="s">
        <v>49</v>
      </c>
      <c r="D53" s="20">
        <v>57</v>
      </c>
      <c r="E53" s="21" t="s">
        <v>26</v>
      </c>
      <c r="F53" s="27">
        <v>209.00000000000003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9">
        <v>0</v>
      </c>
      <c r="N53" s="30">
        <f t="shared" si="2"/>
        <v>209.00000000000003</v>
      </c>
      <c r="O53" s="37">
        <f t="shared" si="3"/>
        <v>1</v>
      </c>
    </row>
    <row r="54" spans="1:15" x14ac:dyDescent="0.3">
      <c r="A54" s="18">
        <v>53</v>
      </c>
      <c r="B54" s="19" t="s">
        <v>81</v>
      </c>
      <c r="C54" s="20" t="s">
        <v>71</v>
      </c>
      <c r="D54" s="20">
        <v>57</v>
      </c>
      <c r="E54" s="21" t="s">
        <v>87</v>
      </c>
      <c r="F54" s="27">
        <v>198.00000000000003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9">
        <v>0</v>
      </c>
      <c r="N54" s="30">
        <f t="shared" si="2"/>
        <v>198.00000000000003</v>
      </c>
      <c r="O54" s="37">
        <f t="shared" si="3"/>
        <v>1</v>
      </c>
    </row>
    <row r="55" spans="1:15" x14ac:dyDescent="0.3">
      <c r="A55" s="18">
        <v>54</v>
      </c>
      <c r="B55" s="19" t="s">
        <v>83</v>
      </c>
      <c r="C55" s="20" t="s">
        <v>8</v>
      </c>
      <c r="D55" s="20">
        <v>68</v>
      </c>
      <c r="E55" s="21" t="s">
        <v>29</v>
      </c>
      <c r="F55" s="27">
        <v>176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9">
        <v>0</v>
      </c>
      <c r="N55" s="30">
        <f t="shared" si="2"/>
        <v>176</v>
      </c>
      <c r="O55" s="37">
        <f t="shared" si="3"/>
        <v>1</v>
      </c>
    </row>
    <row r="56" spans="1:15" x14ac:dyDescent="0.3">
      <c r="A56" s="18">
        <v>55</v>
      </c>
      <c r="B56" s="19" t="s">
        <v>584</v>
      </c>
      <c r="C56" s="20" t="s">
        <v>72</v>
      </c>
      <c r="D56" s="20">
        <v>54</v>
      </c>
      <c r="E56" s="21" t="s">
        <v>25</v>
      </c>
      <c r="F56" s="27">
        <v>0</v>
      </c>
      <c r="G56" s="27">
        <v>0</v>
      </c>
      <c r="H56" s="27">
        <v>151.20000000000002</v>
      </c>
      <c r="I56" s="27">
        <v>0</v>
      </c>
      <c r="J56" s="27">
        <v>0</v>
      </c>
      <c r="K56" s="27">
        <v>0</v>
      </c>
      <c r="L56" s="27">
        <v>0</v>
      </c>
      <c r="M56" s="29">
        <v>0</v>
      </c>
      <c r="N56" s="30">
        <f t="shared" si="2"/>
        <v>151.20000000000002</v>
      </c>
      <c r="O56" s="37">
        <f t="shared" si="3"/>
        <v>1</v>
      </c>
    </row>
    <row r="57" spans="1:15" x14ac:dyDescent="0.3">
      <c r="A57" s="18">
        <v>56</v>
      </c>
      <c r="B57" s="19" t="s">
        <v>660</v>
      </c>
      <c r="C57" s="20" t="s">
        <v>4</v>
      </c>
      <c r="D57" s="20">
        <v>10</v>
      </c>
      <c r="E57" s="21" t="s">
        <v>27</v>
      </c>
      <c r="F57" s="27">
        <v>0</v>
      </c>
      <c r="G57" s="27">
        <v>0</v>
      </c>
      <c r="H57" s="27">
        <v>0</v>
      </c>
      <c r="I57" s="27">
        <v>144.9</v>
      </c>
      <c r="J57" s="27">
        <v>0</v>
      </c>
      <c r="K57" s="27">
        <v>0</v>
      </c>
      <c r="L57" s="27">
        <v>0</v>
      </c>
      <c r="M57" s="29">
        <v>0</v>
      </c>
      <c r="N57" s="30">
        <f t="shared" si="2"/>
        <v>144.9</v>
      </c>
      <c r="O57" s="37">
        <f t="shared" si="3"/>
        <v>1</v>
      </c>
    </row>
    <row r="58" spans="1:15" x14ac:dyDescent="0.3">
      <c r="A58" s="18">
        <v>57</v>
      </c>
      <c r="B58" s="19" t="s">
        <v>707</v>
      </c>
      <c r="C58" s="20" t="s">
        <v>708</v>
      </c>
      <c r="D58" s="20">
        <v>54</v>
      </c>
      <c r="E58" s="21" t="s">
        <v>24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138</v>
      </c>
      <c r="M58" s="29">
        <v>0</v>
      </c>
      <c r="N58" s="30">
        <f t="shared" si="2"/>
        <v>138</v>
      </c>
      <c r="O58" s="37">
        <f t="shared" si="3"/>
        <v>1</v>
      </c>
    </row>
    <row r="59" spans="1:15" x14ac:dyDescent="0.3">
      <c r="A59" s="18">
        <v>58</v>
      </c>
      <c r="B59" s="19" t="s">
        <v>663</v>
      </c>
      <c r="C59" s="20" t="s">
        <v>4</v>
      </c>
      <c r="D59" s="20">
        <v>10</v>
      </c>
      <c r="E59" s="21" t="s">
        <v>24</v>
      </c>
      <c r="F59" s="27">
        <v>0</v>
      </c>
      <c r="G59" s="27">
        <v>0</v>
      </c>
      <c r="H59" s="27">
        <v>0</v>
      </c>
      <c r="I59" s="27">
        <v>132.30000000000001</v>
      </c>
      <c r="J59" s="27">
        <v>0</v>
      </c>
      <c r="K59" s="27">
        <v>0</v>
      </c>
      <c r="L59" s="27">
        <v>0</v>
      </c>
      <c r="M59" s="27">
        <v>0</v>
      </c>
      <c r="N59" s="30">
        <f t="shared" si="2"/>
        <v>132.30000000000001</v>
      </c>
      <c r="O59" s="37">
        <f t="shared" si="3"/>
        <v>1</v>
      </c>
    </row>
    <row r="60" spans="1:15" x14ac:dyDescent="0.3">
      <c r="A60" s="18">
        <v>59</v>
      </c>
      <c r="B60" s="19" t="s">
        <v>713</v>
      </c>
      <c r="C60" s="20" t="s">
        <v>714</v>
      </c>
      <c r="D60" s="20">
        <v>52</v>
      </c>
      <c r="E60" s="21" t="s">
        <v>25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129</v>
      </c>
      <c r="M60" s="27">
        <v>0</v>
      </c>
      <c r="N60" s="30">
        <f t="shared" si="2"/>
        <v>129</v>
      </c>
      <c r="O60" s="37">
        <f t="shared" si="3"/>
        <v>1</v>
      </c>
    </row>
    <row r="61" spans="1:15" x14ac:dyDescent="0.3">
      <c r="A61" s="18">
        <v>60</v>
      </c>
      <c r="B61" s="19" t="s">
        <v>709</v>
      </c>
      <c r="C61" s="20" t="s">
        <v>710</v>
      </c>
      <c r="D61" s="20">
        <v>54</v>
      </c>
      <c r="E61" s="21" t="s">
        <v>30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126</v>
      </c>
      <c r="M61" s="27">
        <v>0</v>
      </c>
      <c r="N61" s="30">
        <f t="shared" si="2"/>
        <v>126</v>
      </c>
      <c r="O61" s="37">
        <f t="shared" si="3"/>
        <v>1</v>
      </c>
    </row>
    <row r="62" spans="1:15" x14ac:dyDescent="0.3">
      <c r="A62" s="18">
        <v>61</v>
      </c>
      <c r="B62" s="19" t="s">
        <v>712</v>
      </c>
      <c r="C62" s="20" t="s">
        <v>711</v>
      </c>
      <c r="D62" s="20">
        <v>54</v>
      </c>
      <c r="E62" s="21" t="s">
        <v>27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123</v>
      </c>
      <c r="M62" s="27">
        <v>0</v>
      </c>
      <c r="N62" s="30">
        <f t="shared" si="2"/>
        <v>123</v>
      </c>
      <c r="O62" s="37">
        <f t="shared" si="3"/>
        <v>1</v>
      </c>
    </row>
    <row r="63" spans="1:15" x14ac:dyDescent="0.3">
      <c r="A63" s="18">
        <v>62</v>
      </c>
      <c r="B63" s="19" t="s">
        <v>665</v>
      </c>
      <c r="C63" s="20" t="s">
        <v>4</v>
      </c>
      <c r="D63" s="20">
        <v>10</v>
      </c>
      <c r="E63" s="21" t="s">
        <v>24</v>
      </c>
      <c r="F63" s="27">
        <v>0</v>
      </c>
      <c r="G63" s="27">
        <v>0</v>
      </c>
      <c r="H63" s="27">
        <v>0</v>
      </c>
      <c r="I63" s="27">
        <v>119.7</v>
      </c>
      <c r="J63" s="27">
        <v>0</v>
      </c>
      <c r="K63" s="27">
        <v>0</v>
      </c>
      <c r="L63" s="27">
        <v>0</v>
      </c>
      <c r="M63" s="27">
        <v>0</v>
      </c>
      <c r="N63" s="30">
        <f t="shared" si="2"/>
        <v>119.7</v>
      </c>
      <c r="O63" s="37">
        <f t="shared" si="3"/>
        <v>1</v>
      </c>
    </row>
    <row r="64" spans="1:15" x14ac:dyDescent="0.3">
      <c r="A64" s="18">
        <v>63</v>
      </c>
      <c r="B64" s="19" t="s">
        <v>601</v>
      </c>
      <c r="C64" s="20" t="s">
        <v>592</v>
      </c>
      <c r="D64" s="20">
        <v>67</v>
      </c>
      <c r="E64" s="21" t="s">
        <v>28</v>
      </c>
      <c r="F64" s="27">
        <v>0</v>
      </c>
      <c r="G64" s="27">
        <v>0</v>
      </c>
      <c r="H64" s="27">
        <v>119.7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30">
        <f t="shared" si="2"/>
        <v>119.7</v>
      </c>
      <c r="O64" s="37">
        <f t="shared" si="3"/>
        <v>1</v>
      </c>
    </row>
    <row r="65" spans="1:17" x14ac:dyDescent="0.3">
      <c r="A65" s="18">
        <v>64</v>
      </c>
      <c r="B65" s="19" t="s">
        <v>667</v>
      </c>
      <c r="C65" s="20" t="s">
        <v>4</v>
      </c>
      <c r="D65" s="20">
        <v>10</v>
      </c>
      <c r="E65" s="21" t="s">
        <v>26</v>
      </c>
      <c r="F65" s="27">
        <v>0</v>
      </c>
      <c r="G65" s="27">
        <v>0</v>
      </c>
      <c r="H65" s="27">
        <v>0</v>
      </c>
      <c r="I65" s="27">
        <v>113.4</v>
      </c>
      <c r="J65" s="27">
        <v>0</v>
      </c>
      <c r="K65" s="27">
        <v>0</v>
      </c>
      <c r="L65" s="27">
        <v>0</v>
      </c>
      <c r="M65" s="27">
        <v>0</v>
      </c>
      <c r="N65" s="30">
        <f t="shared" si="2"/>
        <v>113.4</v>
      </c>
      <c r="O65" s="37">
        <f t="shared" si="3"/>
        <v>1</v>
      </c>
    </row>
    <row r="66" spans="1:17" x14ac:dyDescent="0.3">
      <c r="A66" s="18">
        <v>65</v>
      </c>
      <c r="B66" s="19" t="s">
        <v>609</v>
      </c>
      <c r="C66" s="20" t="s">
        <v>610</v>
      </c>
      <c r="D66" s="20">
        <v>67</v>
      </c>
      <c r="E66" s="21" t="s">
        <v>28</v>
      </c>
      <c r="F66" s="27">
        <v>0</v>
      </c>
      <c r="G66" s="27">
        <v>0</v>
      </c>
      <c r="H66" s="27">
        <v>110.25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30">
        <f t="shared" ref="N66:N76" si="4">SUM(F66:M66)</f>
        <v>110.25</v>
      </c>
      <c r="O66" s="37">
        <f t="shared" si="3"/>
        <v>1</v>
      </c>
    </row>
    <row r="67" spans="1:17" x14ac:dyDescent="0.3">
      <c r="A67" s="18">
        <v>66</v>
      </c>
      <c r="B67" s="19" t="s">
        <v>312</v>
      </c>
      <c r="C67" s="20"/>
      <c r="D67" s="20"/>
      <c r="E67" s="21"/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30">
        <f t="shared" si="4"/>
        <v>0</v>
      </c>
      <c r="O67" s="37" t="s">
        <v>23</v>
      </c>
      <c r="P67" t="s">
        <v>64</v>
      </c>
      <c r="Q67" t="s">
        <v>701</v>
      </c>
    </row>
    <row r="68" spans="1:17" x14ac:dyDescent="0.3">
      <c r="A68" s="18">
        <v>67</v>
      </c>
      <c r="B68" s="19" t="s">
        <v>319</v>
      </c>
      <c r="C68" s="20"/>
      <c r="D68" s="20"/>
      <c r="E68" s="21"/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30">
        <f t="shared" si="4"/>
        <v>0</v>
      </c>
      <c r="O68" s="37" t="s">
        <v>23</v>
      </c>
      <c r="P68" t="s">
        <v>64</v>
      </c>
      <c r="Q68" t="s">
        <v>701</v>
      </c>
    </row>
    <row r="69" spans="1:17" x14ac:dyDescent="0.3">
      <c r="A69" s="18">
        <v>68</v>
      </c>
      <c r="B69" s="19" t="s">
        <v>518</v>
      </c>
      <c r="C69" s="20"/>
      <c r="D69" s="20"/>
      <c r="E69" s="21"/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30">
        <f t="shared" si="4"/>
        <v>0</v>
      </c>
      <c r="O69" s="37" t="s">
        <v>700</v>
      </c>
      <c r="Q69" t="s">
        <v>701</v>
      </c>
    </row>
    <row r="70" spans="1:17" x14ac:dyDescent="0.3">
      <c r="A70" s="18">
        <v>69</v>
      </c>
      <c r="B70" s="19" t="s">
        <v>596</v>
      </c>
      <c r="C70" s="20"/>
      <c r="D70" s="20"/>
      <c r="E70" s="21"/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30">
        <f t="shared" si="4"/>
        <v>0</v>
      </c>
      <c r="O70" s="37"/>
      <c r="P70" t="s">
        <v>64</v>
      </c>
      <c r="Q70" t="s">
        <v>701</v>
      </c>
    </row>
    <row r="71" spans="1:17" x14ac:dyDescent="0.3">
      <c r="A71" s="18">
        <v>70</v>
      </c>
      <c r="B71" s="19" t="s">
        <v>607</v>
      </c>
      <c r="C71" s="20"/>
      <c r="D71" s="20"/>
      <c r="E71" s="21"/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30">
        <f t="shared" si="4"/>
        <v>0</v>
      </c>
      <c r="O71" s="37"/>
      <c r="P71" t="s">
        <v>64</v>
      </c>
      <c r="Q71" t="s">
        <v>701</v>
      </c>
    </row>
    <row r="72" spans="1:17" x14ac:dyDescent="0.3">
      <c r="A72" s="18">
        <v>71</v>
      </c>
      <c r="B72" s="19" t="s">
        <v>312</v>
      </c>
      <c r="C72" s="20"/>
      <c r="D72" s="20"/>
      <c r="E72" s="21"/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30">
        <f t="shared" si="4"/>
        <v>0</v>
      </c>
      <c r="O72" s="37" t="s">
        <v>23</v>
      </c>
      <c r="P72" t="s">
        <v>64</v>
      </c>
      <c r="Q72" t="s">
        <v>701</v>
      </c>
    </row>
    <row r="73" spans="1:17" x14ac:dyDescent="0.3">
      <c r="A73" s="18">
        <v>72</v>
      </c>
      <c r="B73" s="19" t="s">
        <v>319</v>
      </c>
      <c r="C73" s="20"/>
      <c r="D73" s="20"/>
      <c r="E73" s="21"/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30">
        <f t="shared" si="4"/>
        <v>0</v>
      </c>
      <c r="O73" s="37" t="s">
        <v>23</v>
      </c>
      <c r="P73" t="s">
        <v>64</v>
      </c>
      <c r="Q73" t="s">
        <v>701</v>
      </c>
    </row>
    <row r="74" spans="1:17" x14ac:dyDescent="0.3">
      <c r="A74" s="18">
        <v>73</v>
      </c>
      <c r="B74" s="19" t="s">
        <v>618</v>
      </c>
      <c r="C74" s="20"/>
      <c r="D74" s="20"/>
      <c r="E74" s="21"/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30">
        <f t="shared" si="4"/>
        <v>0</v>
      </c>
      <c r="O74" s="37"/>
      <c r="P74" t="s">
        <v>64</v>
      </c>
      <c r="Q74" t="s">
        <v>701</v>
      </c>
    </row>
    <row r="75" spans="1:17" x14ac:dyDescent="0.3">
      <c r="A75" s="18">
        <v>74</v>
      </c>
      <c r="B75" s="19" t="s">
        <v>628</v>
      </c>
      <c r="C75" s="20"/>
      <c r="D75" s="20"/>
      <c r="E75" s="21"/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30">
        <f t="shared" si="4"/>
        <v>0</v>
      </c>
      <c r="O75" s="37"/>
      <c r="P75" t="s">
        <v>64</v>
      </c>
      <c r="Q75" t="s">
        <v>701</v>
      </c>
    </row>
    <row r="76" spans="1:17" x14ac:dyDescent="0.3">
      <c r="A76" s="18">
        <v>75</v>
      </c>
      <c r="B76" s="19" t="s">
        <v>631</v>
      </c>
      <c r="C76" s="20"/>
      <c r="D76" s="20"/>
      <c r="E76" s="21"/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30">
        <f t="shared" si="4"/>
        <v>0</v>
      </c>
      <c r="P76" t="s">
        <v>64</v>
      </c>
      <c r="Q76" t="s">
        <v>701</v>
      </c>
    </row>
    <row r="79" spans="1:17" ht="15" thickBot="1" x14ac:dyDescent="0.35"/>
    <row r="80" spans="1:17" s="32" customFormat="1" ht="15" thickBot="1" x14ac:dyDescent="0.35">
      <c r="C80" s="36" t="s">
        <v>682</v>
      </c>
      <c r="F80" s="33">
        <f t="shared" ref="F80:M80" si="5">COUNTIF(F2:F72,"&gt;0")</f>
        <v>35</v>
      </c>
      <c r="G80" s="34">
        <f t="shared" si="5"/>
        <v>31</v>
      </c>
      <c r="H80" s="34">
        <f t="shared" si="5"/>
        <v>19</v>
      </c>
      <c r="I80" s="34">
        <f t="shared" si="5"/>
        <v>16</v>
      </c>
      <c r="J80" s="34">
        <f t="shared" si="5"/>
        <v>28</v>
      </c>
      <c r="K80" s="34">
        <f t="shared" si="5"/>
        <v>19</v>
      </c>
      <c r="L80" s="34">
        <f t="shared" si="5"/>
        <v>11</v>
      </c>
      <c r="M80" s="34">
        <f t="shared" si="5"/>
        <v>5</v>
      </c>
      <c r="N80" s="35">
        <f>SUM(F80:M80)</f>
        <v>164</v>
      </c>
    </row>
  </sheetData>
  <sortState xmlns:xlrd2="http://schemas.microsoft.com/office/spreadsheetml/2017/richdata2" ref="A2:Q76">
    <sortCondition descending="1" ref="N2:N76"/>
  </sortState>
  <hyperlinks>
    <hyperlink ref="B40" r:id="rId1" display="javascript:bddThrowAthlete('resultats', 23709019, 0)" xr:uid="{70EFED5B-C592-418C-8563-ABC051BD9F09}"/>
    <hyperlink ref="B57" r:id="rId2" display="javascript:bddThrowAthlete('resultats', 1063895, 0)" xr:uid="{9064B595-8DFE-4217-BEFC-1B2C5193988D}"/>
    <hyperlink ref="B33" r:id="rId3" display="javascript:bddThrowAthlete('resultats', 21617086, 0)" xr:uid="{6738A16E-6208-4CD8-897E-126C18A25B23}"/>
    <hyperlink ref="B34" r:id="rId4" display="javascript:bddThrowAthlete('resultats', 26792621, 0)" xr:uid="{E72A8362-9E2E-46AF-AE86-952C65971BFF}"/>
    <hyperlink ref="B59" r:id="rId5" display="javascript:bddThrowAthlete('resultats', 27445973, 0)" xr:uid="{B8E3CE9E-7E80-49EF-A851-64593F99AB8B}"/>
    <hyperlink ref="B24" r:id="rId6" display="javascript:bddThrowAthlete('resultats', 27480372, 0)" xr:uid="{8EF26957-83D3-4F7E-B797-9F9A531B9A98}"/>
    <hyperlink ref="B63" r:id="rId7" display="javascript:bddThrowAthlete('resultats', 49726, 0)" xr:uid="{BE254438-C1EF-46AA-A99B-257E35B3D584}"/>
    <hyperlink ref="B38" r:id="rId8" display="javascript:bddThrowAthlete('resultats', 31038734, 0)" xr:uid="{531EDBE5-915D-4288-B8FC-47BD74A663C2}"/>
    <hyperlink ref="B65" r:id="rId9" display="javascript:bddThrowAthlete('resultats', 9491252, 0)" xr:uid="{DDEDB84C-79F4-4563-AF27-AEB18078C419}"/>
    <hyperlink ref="C40" r:id="rId10" display="https://bases.athle.fr/asp.net/liste.aspx?frmbase=resultats&amp;frmmode=1&amp;pardisplay=1&amp;frmespace=0&amp;frmcompetition=300695&amp;frmclub=010010" xr:uid="{62B83D47-080C-4933-BD03-A0FF98A22CFB}"/>
    <hyperlink ref="C57" r:id="rId11" display="https://bases.athle.fr/asp.net/liste.aspx?frmbase=resultats&amp;frmmode=1&amp;pardisplay=1&amp;frmespace=0&amp;frmcompetition=300695&amp;frmclub=010010" xr:uid="{354F5564-514D-4409-8ECF-375DA9D780DF}"/>
    <hyperlink ref="C33" r:id="rId12" display="https://bases.athle.fr/asp.net/liste.aspx?frmbase=resultats&amp;frmmode=1&amp;pardisplay=1&amp;frmespace=0&amp;frmcompetition=300695&amp;frmclub=010010" xr:uid="{AD1A5911-003F-4F24-B055-DC3D74071F3E}"/>
    <hyperlink ref="C34" r:id="rId13" display="https://bases.athle.fr/asp.net/liste.aspx?frmbase=resultats&amp;frmmode=1&amp;pardisplay=1&amp;frmespace=0&amp;frmcompetition=300695&amp;frmclub=010010" xr:uid="{0D3737F8-8E7F-4FF6-B35D-4A3CD1B56A4D}"/>
    <hyperlink ref="C59" r:id="rId14" display="https://bases.athle.fr/asp.net/liste.aspx?frmbase=resultats&amp;frmmode=1&amp;pardisplay=1&amp;frmespace=0&amp;frmcompetition=300695&amp;frmclub=010010" xr:uid="{6BAE7A68-F2EB-4656-BBBB-29BDEC8F06C2}"/>
    <hyperlink ref="C24" r:id="rId15" display="https://bases.athle.fr/asp.net/liste.aspx?frmbase=resultats&amp;frmmode=1&amp;pardisplay=1&amp;frmespace=0&amp;frmcompetition=300695&amp;frmclub=010011" xr:uid="{E212285D-623E-4A02-85F2-3EDF0984CE9E}"/>
    <hyperlink ref="C63" r:id="rId16" display="https://bases.athle.fr/asp.net/liste.aspx?frmbase=resultats&amp;frmmode=1&amp;pardisplay=1&amp;frmespace=0&amp;frmcompetition=300695&amp;frmclub=010010" xr:uid="{18E992DD-D097-4F24-8396-86FC02E8E3B1}"/>
    <hyperlink ref="C38" r:id="rId17" display="https://bases.athle.fr/asp.net/liste.aspx?frmbase=resultats&amp;frmmode=1&amp;pardisplay=1&amp;frmespace=0&amp;frmcompetition=300695&amp;frmclub=010010" xr:uid="{D3308925-2D72-480E-A136-2D89787EB8E6}"/>
    <hyperlink ref="C65" r:id="rId18" display="https://bases.athle.fr/asp.net/liste.aspx?frmbase=resultats&amp;frmmode=1&amp;pardisplay=1&amp;frmespace=0&amp;frmcompetition=300695&amp;frmclub=010010" xr:uid="{4E3A9516-52CA-4FED-9D06-1548E5331BD1}"/>
    <hyperlink ref="D40" r:id="rId19" display="https://bases.athle.fr/asp.net/liste.aspx?frmbase=resultats&amp;frmmode=1&amp;frmespace=0&amp;frmcompetition=300695&amp;FrmDepartement=010" xr:uid="{7A3392E0-7935-4B10-8F77-9538BD00E1EF}"/>
    <hyperlink ref="D57" r:id="rId20" display="https://bases.athle.fr/asp.net/liste.aspx?frmbase=resultats&amp;frmmode=1&amp;frmespace=0&amp;frmcompetition=300695&amp;FrmDepartement=010" xr:uid="{81D8BED2-5F41-4635-B0B9-AF8B7854633F}"/>
    <hyperlink ref="D33" r:id="rId21" display="https://bases.athle.fr/asp.net/liste.aspx?frmbase=resultats&amp;frmmode=1&amp;frmespace=0&amp;frmcompetition=300695&amp;FrmDepartement=010" xr:uid="{0141BCCE-7542-4BE2-9A4F-B1E4120484EE}"/>
    <hyperlink ref="D34" r:id="rId22" display="https://bases.athle.fr/asp.net/liste.aspx?frmbase=resultats&amp;frmmode=1&amp;frmespace=0&amp;frmcompetition=300695&amp;FrmDepartement=010" xr:uid="{AB089659-E7C9-4E12-A8A1-7C7DDA25F137}"/>
    <hyperlink ref="D59" r:id="rId23" display="https://bases.athle.fr/asp.net/liste.aspx?frmbase=resultats&amp;frmmode=1&amp;frmespace=0&amp;frmcompetition=300695&amp;FrmDepartement=010" xr:uid="{135E43F4-4CEB-40FD-BBD1-92FA25FF6031}"/>
    <hyperlink ref="D24" r:id="rId24" display="https://bases.athle.fr/asp.net/liste.aspx?frmbase=resultats&amp;frmmode=1&amp;frmespace=0&amp;frmcompetition=300695&amp;FrmDepartement=010" xr:uid="{79E04418-CF77-4CD0-9DA4-1D6C57CF26F0}"/>
    <hyperlink ref="D63" r:id="rId25" display="https://bases.athle.fr/asp.net/liste.aspx?frmbase=resultats&amp;frmmode=1&amp;frmespace=0&amp;frmcompetition=300695&amp;FrmDepartement=010" xr:uid="{B85CC119-E475-4F5A-BD67-622D33D84324}"/>
    <hyperlink ref="D38" r:id="rId26" display="https://bases.athle.fr/asp.net/liste.aspx?frmbase=resultats&amp;frmmode=1&amp;frmespace=0&amp;frmcompetition=300695&amp;FrmDepartement=010" xr:uid="{52438AB9-7BFF-4266-9F61-7832E11F24A6}"/>
    <hyperlink ref="D65" r:id="rId27" display="https://bases.athle.fr/asp.net/liste.aspx?frmbase=resultats&amp;frmmode=1&amp;frmespace=0&amp;frmcompetition=300695&amp;FrmDepartement=010" xr:uid="{BF193189-1C5A-4B6D-B696-95F864AAC16C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horizontalDpi="0" verticalDpi="0" r:id="rId2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CA4DC-8287-4618-9D07-EFEA8580454C}">
  <sheetPr>
    <pageSetUpPr fitToPage="1"/>
  </sheetPr>
  <dimension ref="A1:L35"/>
  <sheetViews>
    <sheetView showGridLines="0" workbookViewId="0">
      <selection activeCell="F2" sqref="F2"/>
    </sheetView>
  </sheetViews>
  <sheetFormatPr baseColWidth="10" defaultRowHeight="14.4" x14ac:dyDescent="0.3"/>
  <cols>
    <col min="1" max="1" width="20.6640625" bestFit="1" customWidth="1"/>
    <col min="2" max="2" width="22.33203125" bestFit="1" customWidth="1"/>
    <col min="3" max="3" width="3.88671875" bestFit="1" customWidth="1"/>
    <col min="4" max="4" width="16.5546875" bestFit="1" customWidth="1"/>
    <col min="6" max="6" width="11" bestFit="1" customWidth="1"/>
    <col min="7" max="7" width="6.5546875" bestFit="1" customWidth="1"/>
    <col min="8" max="8" width="9.21875" bestFit="1" customWidth="1"/>
    <col min="9" max="9" width="12.88671875" bestFit="1" customWidth="1"/>
    <col min="10" max="10" width="14.44140625" bestFit="1" customWidth="1"/>
    <col min="11" max="11" width="8.77734375" bestFit="1" customWidth="1"/>
    <col min="12" max="12" width="8.21875" bestFit="1" customWidth="1"/>
  </cols>
  <sheetData>
    <row r="1" spans="1:12" ht="15" thickBot="1" x14ac:dyDescent="0.35">
      <c r="A1" s="14" t="s">
        <v>654</v>
      </c>
    </row>
    <row r="2" spans="1:12" ht="15" thickTop="1" x14ac:dyDescent="0.3">
      <c r="A2" s="16" t="s">
        <v>632</v>
      </c>
      <c r="B2" s="17" t="s">
        <v>22</v>
      </c>
      <c r="C2" s="17" t="s">
        <v>635</v>
      </c>
      <c r="D2" s="17" t="s">
        <v>522</v>
      </c>
      <c r="E2" s="17" t="s">
        <v>23</v>
      </c>
      <c r="F2" s="17" t="s">
        <v>64</v>
      </c>
      <c r="G2" s="17" t="s">
        <v>90</v>
      </c>
      <c r="H2" s="17" t="s">
        <v>647</v>
      </c>
      <c r="I2" s="17" t="s">
        <v>648</v>
      </c>
      <c r="J2" s="17" t="s">
        <v>649</v>
      </c>
      <c r="K2" s="23" t="s">
        <v>31</v>
      </c>
      <c r="L2" s="25" t="s">
        <v>650</v>
      </c>
    </row>
    <row r="3" spans="1:12" x14ac:dyDescent="0.3">
      <c r="A3" s="18">
        <v>1</v>
      </c>
      <c r="B3" s="20" t="s">
        <v>4</v>
      </c>
      <c r="C3" s="20">
        <v>10</v>
      </c>
      <c r="D3" s="22">
        <f>1.1*490*1.1</f>
        <v>592.90000000000009</v>
      </c>
      <c r="E3" s="22">
        <f>460*1.1*1.1</f>
        <v>556.60000000000014</v>
      </c>
      <c r="F3" s="22">
        <v>0</v>
      </c>
      <c r="G3" s="27">
        <f>1.05*165*1.1</f>
        <v>190.57500000000002</v>
      </c>
      <c r="H3" s="22">
        <f>50*10*1.1*1.1</f>
        <v>605</v>
      </c>
      <c r="I3" s="22">
        <v>0</v>
      </c>
      <c r="J3" s="22">
        <v>0</v>
      </c>
      <c r="K3" s="24">
        <v>0</v>
      </c>
      <c r="L3" s="28">
        <f t="shared" ref="L3:L13" si="0">SUM(D3:K3)</f>
        <v>1945.0750000000003</v>
      </c>
    </row>
    <row r="4" spans="1:12" x14ac:dyDescent="0.3">
      <c r="A4" s="18">
        <v>2</v>
      </c>
      <c r="B4" s="20" t="s">
        <v>72</v>
      </c>
      <c r="C4" s="20">
        <v>54</v>
      </c>
      <c r="D4" s="22">
        <f>1.1*470*1.1</f>
        <v>568.70000000000005</v>
      </c>
      <c r="E4" s="22">
        <f>470*1.1*1.05</f>
        <v>542.85</v>
      </c>
      <c r="F4" s="22">
        <v>0</v>
      </c>
      <c r="G4" s="27">
        <v>0</v>
      </c>
      <c r="H4" s="22">
        <v>0</v>
      </c>
      <c r="I4" s="22">
        <f>49*10*1.1</f>
        <v>539</v>
      </c>
      <c r="J4" s="22">
        <v>0</v>
      </c>
      <c r="K4" s="24">
        <v>0</v>
      </c>
      <c r="L4" s="28">
        <f t="shared" si="0"/>
        <v>1650.5500000000002</v>
      </c>
    </row>
    <row r="5" spans="1:12" x14ac:dyDescent="0.3">
      <c r="A5" s="18">
        <v>3</v>
      </c>
      <c r="B5" s="20" t="s">
        <v>656</v>
      </c>
      <c r="C5" s="20">
        <v>68</v>
      </c>
      <c r="D5" s="22">
        <f>1.1*500*1.1</f>
        <v>605</v>
      </c>
      <c r="E5" s="22">
        <f>1.1*550*1.1</f>
        <v>665.5</v>
      </c>
      <c r="F5" s="22">
        <v>150</v>
      </c>
      <c r="G5" s="27">
        <v>0</v>
      </c>
      <c r="H5" s="22">
        <v>0</v>
      </c>
      <c r="I5" s="22">
        <f>50*1.1*1.1</f>
        <v>60.500000000000014</v>
      </c>
      <c r="J5" s="22">
        <v>0</v>
      </c>
      <c r="K5" s="24">
        <v>0</v>
      </c>
      <c r="L5" s="28">
        <f t="shared" si="0"/>
        <v>1481</v>
      </c>
    </row>
    <row r="6" spans="1:12" x14ac:dyDescent="0.3">
      <c r="A6" s="18">
        <v>4</v>
      </c>
      <c r="B6" s="20" t="s">
        <v>655</v>
      </c>
      <c r="C6" s="20">
        <v>68</v>
      </c>
      <c r="D6" s="22">
        <f>1.1*480*1.1</f>
        <v>580.80000000000007</v>
      </c>
      <c r="E6" s="22">
        <f>490*1.1*1.1</f>
        <v>592.90000000000009</v>
      </c>
      <c r="F6" s="22">
        <v>147</v>
      </c>
      <c r="G6" s="27">
        <v>0</v>
      </c>
      <c r="H6" s="22">
        <v>0</v>
      </c>
      <c r="I6" s="22">
        <v>0</v>
      </c>
      <c r="J6" s="22">
        <v>0</v>
      </c>
      <c r="K6" s="24">
        <v>0</v>
      </c>
      <c r="L6" s="28">
        <f t="shared" si="0"/>
        <v>1320.7000000000003</v>
      </c>
    </row>
    <row r="7" spans="1:12" x14ac:dyDescent="0.3">
      <c r="A7" s="18">
        <v>5</v>
      </c>
      <c r="B7" s="20" t="s">
        <v>32</v>
      </c>
      <c r="C7" s="20">
        <v>57</v>
      </c>
      <c r="D7" s="22">
        <f>1.1*460</f>
        <v>506.00000000000006</v>
      </c>
      <c r="E7" s="22">
        <f>1.1*450</f>
        <v>495.00000000000006</v>
      </c>
      <c r="F7" s="22">
        <v>0</v>
      </c>
      <c r="G7" s="27">
        <v>0</v>
      </c>
      <c r="H7" s="22">
        <v>0</v>
      </c>
      <c r="I7" s="22">
        <v>0</v>
      </c>
      <c r="J7" s="22">
        <v>0</v>
      </c>
      <c r="K7" s="24">
        <v>0</v>
      </c>
      <c r="L7" s="28">
        <f t="shared" si="0"/>
        <v>1001.0000000000001</v>
      </c>
    </row>
    <row r="8" spans="1:12" x14ac:dyDescent="0.3">
      <c r="A8" s="18">
        <v>6</v>
      </c>
      <c r="B8" s="20" t="s">
        <v>678</v>
      </c>
      <c r="C8" s="20">
        <v>10</v>
      </c>
      <c r="D8" s="22">
        <v>0</v>
      </c>
      <c r="E8" s="22">
        <v>0</v>
      </c>
      <c r="F8" s="22">
        <v>0</v>
      </c>
      <c r="G8" s="27">
        <f>144*1.1*1.05</f>
        <v>166.32000000000002</v>
      </c>
      <c r="H8" s="22">
        <f>49*10*1.1*1.1</f>
        <v>592.90000000000009</v>
      </c>
      <c r="I8" s="22">
        <v>0</v>
      </c>
      <c r="J8" s="22">
        <v>0</v>
      </c>
      <c r="K8" s="24">
        <v>0</v>
      </c>
      <c r="L8" s="28">
        <f t="shared" si="0"/>
        <v>759.22000000000014</v>
      </c>
    </row>
    <row r="9" spans="1:12" x14ac:dyDescent="0.3">
      <c r="A9" s="18">
        <v>7</v>
      </c>
      <c r="B9" s="20" t="s">
        <v>657</v>
      </c>
      <c r="C9" s="20">
        <v>68</v>
      </c>
      <c r="D9" s="22">
        <v>0</v>
      </c>
      <c r="E9" s="22">
        <f>480*1.1*1.1</f>
        <v>580.80000000000007</v>
      </c>
      <c r="F9" s="22">
        <v>0</v>
      </c>
      <c r="G9" s="27">
        <v>0</v>
      </c>
      <c r="H9" s="22">
        <v>0</v>
      </c>
      <c r="I9" s="22">
        <v>0</v>
      </c>
      <c r="J9" s="22">
        <v>0</v>
      </c>
      <c r="K9" s="24">
        <v>0</v>
      </c>
      <c r="L9" s="28">
        <f t="shared" si="0"/>
        <v>580.80000000000007</v>
      </c>
    </row>
    <row r="10" spans="1:12" x14ac:dyDescent="0.3">
      <c r="A10" s="18">
        <v>8</v>
      </c>
      <c r="B10" s="20" t="s">
        <v>71</v>
      </c>
      <c r="C10" s="20">
        <v>57</v>
      </c>
      <c r="D10" s="22">
        <f>450*1.1*1.1</f>
        <v>544.50000000000011</v>
      </c>
      <c r="E10" s="22">
        <v>0</v>
      </c>
      <c r="F10" s="22">
        <v>0</v>
      </c>
      <c r="G10" s="27">
        <v>0</v>
      </c>
      <c r="H10" s="22">
        <v>0</v>
      </c>
      <c r="I10" s="22">
        <v>0</v>
      </c>
      <c r="J10" s="22">
        <v>0</v>
      </c>
      <c r="K10" s="24">
        <v>0</v>
      </c>
      <c r="L10" s="28">
        <f t="shared" si="0"/>
        <v>544.50000000000011</v>
      </c>
    </row>
    <row r="11" spans="1:12" x14ac:dyDescent="0.3">
      <c r="A11" s="18">
        <v>9</v>
      </c>
      <c r="B11" s="20" t="s">
        <v>658</v>
      </c>
      <c r="C11" s="20">
        <v>68</v>
      </c>
      <c r="D11" s="22">
        <v>0</v>
      </c>
      <c r="E11" s="22">
        <f>440*1.1*1.1</f>
        <v>532.40000000000009</v>
      </c>
      <c r="F11" s="22">
        <v>0</v>
      </c>
      <c r="G11" s="27">
        <v>0</v>
      </c>
      <c r="H11" s="22">
        <v>0</v>
      </c>
      <c r="I11" s="22">
        <v>0</v>
      </c>
      <c r="J11" s="22">
        <v>0</v>
      </c>
      <c r="K11" s="24">
        <v>0</v>
      </c>
      <c r="L11" s="28">
        <f t="shared" si="0"/>
        <v>532.40000000000009</v>
      </c>
    </row>
    <row r="12" spans="1:12" x14ac:dyDescent="0.3">
      <c r="A12" s="18">
        <v>10</v>
      </c>
      <c r="B12" s="20" t="s">
        <v>679</v>
      </c>
      <c r="C12" s="20">
        <v>10</v>
      </c>
      <c r="D12" s="22">
        <v>0</v>
      </c>
      <c r="E12" s="22">
        <v>0</v>
      </c>
      <c r="F12" s="22">
        <v>0</v>
      </c>
      <c r="G12" s="27">
        <f>47*3*1.1*1.05</f>
        <v>162.85500000000002</v>
      </c>
      <c r="H12" s="22">
        <v>0</v>
      </c>
      <c r="I12" s="22">
        <v>0</v>
      </c>
      <c r="J12" s="22">
        <v>0</v>
      </c>
      <c r="K12" s="24">
        <v>0</v>
      </c>
      <c r="L12" s="28">
        <f t="shared" si="0"/>
        <v>162.85500000000002</v>
      </c>
    </row>
    <row r="13" spans="1:12" x14ac:dyDescent="0.3">
      <c r="A13" s="18">
        <v>11</v>
      </c>
      <c r="B13" s="20" t="s">
        <v>680</v>
      </c>
      <c r="C13" s="20">
        <v>10</v>
      </c>
      <c r="D13" s="22">
        <v>0</v>
      </c>
      <c r="E13" s="22">
        <v>0</v>
      </c>
      <c r="F13" s="22">
        <v>0</v>
      </c>
      <c r="G13" s="27">
        <f>49*3*1.05</f>
        <v>154.35</v>
      </c>
      <c r="H13" s="22">
        <v>0</v>
      </c>
      <c r="I13" s="22">
        <v>0</v>
      </c>
      <c r="J13" s="22">
        <v>0</v>
      </c>
      <c r="K13" s="24">
        <v>0</v>
      </c>
      <c r="L13" s="28">
        <f t="shared" si="0"/>
        <v>154.35</v>
      </c>
    </row>
    <row r="15" spans="1:12" ht="15" thickBot="1" x14ac:dyDescent="0.35">
      <c r="A15" s="14" t="s">
        <v>652</v>
      </c>
    </row>
    <row r="16" spans="1:12" ht="15" thickTop="1" x14ac:dyDescent="0.3">
      <c r="A16" s="16" t="s">
        <v>632</v>
      </c>
      <c r="B16" s="17" t="s">
        <v>22</v>
      </c>
      <c r="C16" s="17" t="s">
        <v>635</v>
      </c>
      <c r="D16" s="17" t="s">
        <v>522</v>
      </c>
      <c r="E16" s="17" t="s">
        <v>23</v>
      </c>
      <c r="F16" s="17" t="s">
        <v>64</v>
      </c>
      <c r="G16" s="17" t="s">
        <v>90</v>
      </c>
      <c r="H16" s="17" t="s">
        <v>647</v>
      </c>
      <c r="I16" s="17" t="s">
        <v>648</v>
      </c>
      <c r="J16" s="17" t="s">
        <v>649</v>
      </c>
      <c r="K16" s="23" t="s">
        <v>31</v>
      </c>
      <c r="L16" s="25" t="s">
        <v>650</v>
      </c>
    </row>
    <row r="17" spans="1:12" x14ac:dyDescent="0.3">
      <c r="A17" s="18">
        <v>1</v>
      </c>
      <c r="B17" s="20"/>
      <c r="C17" s="20"/>
      <c r="D17" s="22"/>
      <c r="E17" s="22"/>
      <c r="F17" s="22"/>
      <c r="G17" s="22"/>
      <c r="H17" s="22"/>
      <c r="I17" s="22"/>
      <c r="J17" s="22"/>
      <c r="K17" s="24"/>
      <c r="L17" s="26">
        <f t="shared" ref="L17:L24" si="1">SUM(D17:K17)</f>
        <v>0</v>
      </c>
    </row>
    <row r="18" spans="1:12" x14ac:dyDescent="0.3">
      <c r="A18" s="18">
        <v>2</v>
      </c>
      <c r="B18" s="20"/>
      <c r="C18" s="20"/>
      <c r="D18" s="22"/>
      <c r="E18" s="22"/>
      <c r="F18" s="22"/>
      <c r="G18" s="22"/>
      <c r="H18" s="22"/>
      <c r="I18" s="22"/>
      <c r="J18" s="22"/>
      <c r="K18" s="24"/>
      <c r="L18" s="26">
        <f t="shared" si="1"/>
        <v>0</v>
      </c>
    </row>
    <row r="19" spans="1:12" x14ac:dyDescent="0.3">
      <c r="A19" s="18">
        <v>3</v>
      </c>
      <c r="B19" s="20"/>
      <c r="C19" s="20"/>
      <c r="D19" s="22"/>
      <c r="E19" s="22"/>
      <c r="F19" s="22"/>
      <c r="G19" s="22"/>
      <c r="H19" s="22"/>
      <c r="I19" s="22"/>
      <c r="J19" s="22"/>
      <c r="K19" s="24"/>
      <c r="L19" s="26">
        <f t="shared" si="1"/>
        <v>0</v>
      </c>
    </row>
    <row r="20" spans="1:12" x14ac:dyDescent="0.3">
      <c r="A20" s="18">
        <v>4</v>
      </c>
      <c r="B20" s="20"/>
      <c r="C20" s="20"/>
      <c r="D20" s="22"/>
      <c r="E20" s="22"/>
      <c r="F20" s="22"/>
      <c r="G20" s="22"/>
      <c r="H20" s="22"/>
      <c r="I20" s="22"/>
      <c r="J20" s="22"/>
      <c r="K20" s="24"/>
      <c r="L20" s="26">
        <f t="shared" si="1"/>
        <v>0</v>
      </c>
    </row>
    <row r="21" spans="1:12" x14ac:dyDescent="0.3">
      <c r="A21" s="18">
        <v>5</v>
      </c>
      <c r="B21" s="20"/>
      <c r="C21" s="20"/>
      <c r="D21" s="22"/>
      <c r="E21" s="22"/>
      <c r="F21" s="22"/>
      <c r="G21" s="22"/>
      <c r="H21" s="22"/>
      <c r="I21" s="22"/>
      <c r="J21" s="22"/>
      <c r="K21" s="24"/>
      <c r="L21" s="26">
        <f t="shared" si="1"/>
        <v>0</v>
      </c>
    </row>
    <row r="22" spans="1:12" x14ac:dyDescent="0.3">
      <c r="A22" s="18">
        <v>6</v>
      </c>
      <c r="B22" s="20"/>
      <c r="C22" s="20"/>
      <c r="D22" s="22"/>
      <c r="E22" s="22"/>
      <c r="F22" s="22"/>
      <c r="G22" s="22"/>
      <c r="H22" s="22"/>
      <c r="I22" s="22"/>
      <c r="J22" s="22"/>
      <c r="K22" s="24"/>
      <c r="L22" s="26">
        <f t="shared" si="1"/>
        <v>0</v>
      </c>
    </row>
    <row r="23" spans="1:12" x14ac:dyDescent="0.3">
      <c r="A23" s="18">
        <v>7</v>
      </c>
      <c r="B23" s="20"/>
      <c r="C23" s="20"/>
      <c r="D23" s="22"/>
      <c r="E23" s="22"/>
      <c r="F23" s="22"/>
      <c r="G23" s="22"/>
      <c r="H23" s="22"/>
      <c r="I23" s="22"/>
      <c r="J23" s="22"/>
      <c r="K23" s="24"/>
      <c r="L23" s="26">
        <f t="shared" si="1"/>
        <v>0</v>
      </c>
    </row>
    <row r="24" spans="1:12" x14ac:dyDescent="0.3">
      <c r="A24" s="18">
        <v>8</v>
      </c>
      <c r="B24" s="20"/>
      <c r="C24" s="20"/>
      <c r="D24" s="22"/>
      <c r="E24" s="22"/>
      <c r="F24" s="22"/>
      <c r="G24" s="22"/>
      <c r="H24" s="22"/>
      <c r="I24" s="22"/>
      <c r="J24" s="22"/>
      <c r="K24" s="24"/>
      <c r="L24" s="26">
        <f t="shared" si="1"/>
        <v>0</v>
      </c>
    </row>
    <row r="26" spans="1:12" ht="15" thickBot="1" x14ac:dyDescent="0.35">
      <c r="A26" s="14" t="s">
        <v>653</v>
      </c>
    </row>
    <row r="27" spans="1:12" ht="15" thickTop="1" x14ac:dyDescent="0.3">
      <c r="A27" s="16" t="s">
        <v>632</v>
      </c>
      <c r="B27" s="17" t="s">
        <v>22</v>
      </c>
      <c r="C27" s="17" t="s">
        <v>635</v>
      </c>
      <c r="D27" s="17" t="s">
        <v>522</v>
      </c>
      <c r="E27" s="17" t="s">
        <v>23</v>
      </c>
      <c r="F27" s="17" t="s">
        <v>64</v>
      </c>
      <c r="G27" s="17" t="s">
        <v>90</v>
      </c>
      <c r="H27" s="17" t="s">
        <v>647</v>
      </c>
      <c r="I27" s="17" t="s">
        <v>648</v>
      </c>
      <c r="J27" s="17" t="s">
        <v>649</v>
      </c>
      <c r="K27" s="23" t="s">
        <v>31</v>
      </c>
      <c r="L27" s="25" t="s">
        <v>650</v>
      </c>
    </row>
    <row r="28" spans="1:12" x14ac:dyDescent="0.3">
      <c r="A28" s="18">
        <v>1</v>
      </c>
      <c r="B28" s="20"/>
      <c r="C28" s="20"/>
      <c r="D28" s="22"/>
      <c r="E28" s="22"/>
      <c r="F28" s="22"/>
      <c r="G28" s="22"/>
      <c r="H28" s="22"/>
      <c r="I28" s="22"/>
      <c r="J28" s="22"/>
      <c r="K28" s="24"/>
      <c r="L28" s="26">
        <f t="shared" ref="L28:L35" si="2">SUM(D28:K28)</f>
        <v>0</v>
      </c>
    </row>
    <row r="29" spans="1:12" x14ac:dyDescent="0.3">
      <c r="A29" s="18">
        <v>2</v>
      </c>
      <c r="B29" s="20"/>
      <c r="C29" s="20"/>
      <c r="D29" s="22"/>
      <c r="E29" s="22"/>
      <c r="F29" s="22"/>
      <c r="G29" s="22"/>
      <c r="H29" s="22"/>
      <c r="I29" s="22"/>
      <c r="J29" s="22"/>
      <c r="K29" s="24"/>
      <c r="L29" s="26">
        <f t="shared" si="2"/>
        <v>0</v>
      </c>
    </row>
    <row r="30" spans="1:12" x14ac:dyDescent="0.3">
      <c r="A30" s="18">
        <v>3</v>
      </c>
      <c r="B30" s="20"/>
      <c r="C30" s="20"/>
      <c r="D30" s="22"/>
      <c r="E30" s="22"/>
      <c r="F30" s="22"/>
      <c r="G30" s="22"/>
      <c r="H30" s="22"/>
      <c r="I30" s="22"/>
      <c r="J30" s="22"/>
      <c r="K30" s="24"/>
      <c r="L30" s="26">
        <f t="shared" si="2"/>
        <v>0</v>
      </c>
    </row>
    <row r="31" spans="1:12" x14ac:dyDescent="0.3">
      <c r="A31" s="18">
        <v>4</v>
      </c>
      <c r="B31" s="20"/>
      <c r="C31" s="20"/>
      <c r="D31" s="22"/>
      <c r="E31" s="22"/>
      <c r="F31" s="22"/>
      <c r="G31" s="22"/>
      <c r="H31" s="22"/>
      <c r="I31" s="22"/>
      <c r="J31" s="22"/>
      <c r="K31" s="24"/>
      <c r="L31" s="26">
        <f t="shared" si="2"/>
        <v>0</v>
      </c>
    </row>
    <row r="32" spans="1:12" x14ac:dyDescent="0.3">
      <c r="A32" s="18">
        <v>5</v>
      </c>
      <c r="B32" s="20"/>
      <c r="C32" s="20"/>
      <c r="D32" s="22"/>
      <c r="E32" s="22"/>
      <c r="F32" s="22"/>
      <c r="G32" s="22"/>
      <c r="H32" s="22"/>
      <c r="I32" s="22"/>
      <c r="J32" s="22"/>
      <c r="K32" s="24"/>
      <c r="L32" s="26">
        <f t="shared" si="2"/>
        <v>0</v>
      </c>
    </row>
    <row r="33" spans="1:12" x14ac:dyDescent="0.3">
      <c r="A33" s="18">
        <v>6</v>
      </c>
      <c r="B33" s="20"/>
      <c r="C33" s="20"/>
      <c r="D33" s="22"/>
      <c r="E33" s="22"/>
      <c r="F33" s="22"/>
      <c r="G33" s="22"/>
      <c r="H33" s="22"/>
      <c r="I33" s="22"/>
      <c r="J33" s="22"/>
      <c r="K33" s="24"/>
      <c r="L33" s="26">
        <f t="shared" si="2"/>
        <v>0</v>
      </c>
    </row>
    <row r="34" spans="1:12" x14ac:dyDescent="0.3">
      <c r="A34" s="18">
        <v>7</v>
      </c>
      <c r="B34" s="20"/>
      <c r="C34" s="20"/>
      <c r="D34" s="22"/>
      <c r="E34" s="22"/>
      <c r="F34" s="22"/>
      <c r="G34" s="22"/>
      <c r="H34" s="22"/>
      <c r="I34" s="22"/>
      <c r="J34" s="22"/>
      <c r="K34" s="24"/>
      <c r="L34" s="26">
        <f t="shared" si="2"/>
        <v>0</v>
      </c>
    </row>
    <row r="35" spans="1:12" x14ac:dyDescent="0.3">
      <c r="A35" s="18">
        <v>8</v>
      </c>
      <c r="B35" s="20"/>
      <c r="C35" s="20"/>
      <c r="D35" s="22"/>
      <c r="E35" s="22"/>
      <c r="F35" s="22"/>
      <c r="G35" s="22"/>
      <c r="H35" s="22"/>
      <c r="I35" s="22"/>
      <c r="J35" s="22"/>
      <c r="K35" s="24"/>
      <c r="L35" s="26">
        <f t="shared" si="2"/>
        <v>0</v>
      </c>
    </row>
  </sheetData>
  <sortState xmlns:xlrd2="http://schemas.microsoft.com/office/spreadsheetml/2017/richdata2" ref="A3:L13">
    <sortCondition descending="1" ref="L3:L13"/>
  </sortState>
  <phoneticPr fontId="20" type="noConversion"/>
  <pageMargins left="0.7" right="0.7" top="0.75" bottom="0.75" header="0.3" footer="0.3"/>
  <pageSetup paperSize="9" scale="9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B2220-7275-4030-9824-5424F3E6CF99}">
  <sheetPr>
    <pageSetUpPr fitToPage="1"/>
  </sheetPr>
  <dimension ref="A1:L35"/>
  <sheetViews>
    <sheetView showGridLines="0" workbookViewId="0">
      <selection activeCell="A3" sqref="A3:C5"/>
    </sheetView>
  </sheetViews>
  <sheetFormatPr baseColWidth="10" defaultRowHeight="14.4" x14ac:dyDescent="0.3"/>
  <cols>
    <col min="1" max="1" width="20.6640625" bestFit="1" customWidth="1"/>
    <col min="2" max="2" width="22.33203125" bestFit="1" customWidth="1"/>
    <col min="3" max="3" width="3.88671875" bestFit="1" customWidth="1"/>
    <col min="4" max="4" width="16.5546875" bestFit="1" customWidth="1"/>
    <col min="6" max="6" width="11" bestFit="1" customWidth="1"/>
    <col min="7" max="7" width="6.5546875" bestFit="1" customWidth="1"/>
    <col min="8" max="8" width="9.21875" bestFit="1" customWidth="1"/>
    <col min="9" max="9" width="12.88671875" bestFit="1" customWidth="1"/>
    <col min="10" max="10" width="14.44140625" bestFit="1" customWidth="1"/>
    <col min="11" max="11" width="8.77734375" bestFit="1" customWidth="1"/>
    <col min="12" max="12" width="8.21875" bestFit="1" customWidth="1"/>
  </cols>
  <sheetData>
    <row r="1" spans="1:12" ht="15" thickBot="1" x14ac:dyDescent="0.35">
      <c r="A1" s="14" t="s">
        <v>654</v>
      </c>
    </row>
    <row r="2" spans="1:12" ht="15" thickTop="1" x14ac:dyDescent="0.3">
      <c r="A2" s="16" t="s">
        <v>632</v>
      </c>
      <c r="B2" s="17" t="s">
        <v>22</v>
      </c>
      <c r="C2" s="17" t="s">
        <v>635</v>
      </c>
      <c r="D2" s="17" t="s">
        <v>522</v>
      </c>
      <c r="E2" s="17" t="s">
        <v>23</v>
      </c>
      <c r="F2" s="17" t="s">
        <v>64</v>
      </c>
      <c r="G2" s="17" t="s">
        <v>90</v>
      </c>
      <c r="H2" s="17" t="s">
        <v>647</v>
      </c>
      <c r="I2" s="17" t="s">
        <v>648</v>
      </c>
      <c r="J2" s="17" t="s">
        <v>649</v>
      </c>
      <c r="K2" s="23" t="s">
        <v>31</v>
      </c>
      <c r="L2" s="25" t="s">
        <v>650</v>
      </c>
    </row>
    <row r="3" spans="1:12" x14ac:dyDescent="0.3">
      <c r="A3" s="18">
        <v>1</v>
      </c>
      <c r="B3" s="20" t="s">
        <v>656</v>
      </c>
      <c r="C3" s="20">
        <v>68</v>
      </c>
      <c r="D3" s="22">
        <v>605</v>
      </c>
      <c r="E3" s="22">
        <v>605</v>
      </c>
      <c r="F3" s="22">
        <v>150</v>
      </c>
      <c r="G3" s="27">
        <v>0</v>
      </c>
      <c r="H3" s="22">
        <v>0</v>
      </c>
      <c r="I3" s="22">
        <v>605</v>
      </c>
      <c r="J3" s="22">
        <v>0</v>
      </c>
      <c r="K3" s="24">
        <v>0</v>
      </c>
      <c r="L3" s="28">
        <f t="shared" ref="L3:L13" si="0">SUM(D3:K3)</f>
        <v>1965</v>
      </c>
    </row>
    <row r="4" spans="1:12" x14ac:dyDescent="0.3">
      <c r="A4" s="18">
        <v>2</v>
      </c>
      <c r="B4" s="20" t="s">
        <v>4</v>
      </c>
      <c r="C4" s="20">
        <v>10</v>
      </c>
      <c r="D4" s="22">
        <v>539</v>
      </c>
      <c r="E4" s="22">
        <v>556.6</v>
      </c>
      <c r="F4" s="22">
        <v>0</v>
      </c>
      <c r="G4" s="27">
        <v>173.3</v>
      </c>
      <c r="H4" s="22">
        <v>605</v>
      </c>
      <c r="I4" s="22">
        <v>0</v>
      </c>
      <c r="J4" s="22">
        <v>0</v>
      </c>
      <c r="K4" s="24">
        <v>0</v>
      </c>
      <c r="L4" s="28">
        <f t="shared" si="0"/>
        <v>1873.8999999999999</v>
      </c>
    </row>
    <row r="5" spans="1:12" x14ac:dyDescent="0.3">
      <c r="A5" s="18">
        <v>3</v>
      </c>
      <c r="B5" s="20" t="s">
        <v>72</v>
      </c>
      <c r="C5" s="20">
        <v>54</v>
      </c>
      <c r="D5" s="22">
        <v>517</v>
      </c>
      <c r="E5" s="22">
        <v>517</v>
      </c>
      <c r="F5" s="22">
        <v>0</v>
      </c>
      <c r="G5" s="27">
        <v>0</v>
      </c>
      <c r="H5" s="22">
        <v>0</v>
      </c>
      <c r="I5" s="22">
        <v>539</v>
      </c>
      <c r="J5" s="22">
        <v>0</v>
      </c>
      <c r="K5" s="24">
        <v>0</v>
      </c>
      <c r="L5" s="28">
        <f t="shared" si="0"/>
        <v>1573</v>
      </c>
    </row>
    <row r="6" spans="1:12" x14ac:dyDescent="0.3">
      <c r="A6" s="18">
        <v>4</v>
      </c>
      <c r="B6" s="20" t="s">
        <v>655</v>
      </c>
      <c r="C6" s="20">
        <v>68</v>
      </c>
      <c r="D6" s="22">
        <v>528</v>
      </c>
      <c r="E6" s="22">
        <v>539</v>
      </c>
      <c r="F6" s="22">
        <v>147</v>
      </c>
      <c r="G6" s="27">
        <v>0</v>
      </c>
      <c r="H6" s="22">
        <v>0</v>
      </c>
      <c r="I6" s="22">
        <v>0</v>
      </c>
      <c r="J6" s="22">
        <v>0</v>
      </c>
      <c r="K6" s="24">
        <v>0</v>
      </c>
      <c r="L6" s="28">
        <f t="shared" si="0"/>
        <v>1214</v>
      </c>
    </row>
    <row r="7" spans="1:12" x14ac:dyDescent="0.3">
      <c r="A7" s="18">
        <v>5</v>
      </c>
      <c r="B7" s="20" t="s">
        <v>32</v>
      </c>
      <c r="C7" s="20">
        <v>57</v>
      </c>
      <c r="D7" s="22">
        <v>506</v>
      </c>
      <c r="E7" s="22">
        <v>495</v>
      </c>
      <c r="F7" s="22">
        <v>0</v>
      </c>
      <c r="G7" s="27">
        <v>0</v>
      </c>
      <c r="H7" s="22">
        <v>0</v>
      </c>
      <c r="I7" s="22">
        <v>0</v>
      </c>
      <c r="J7" s="22">
        <v>0</v>
      </c>
      <c r="K7" s="24">
        <v>0</v>
      </c>
      <c r="L7" s="28">
        <f t="shared" si="0"/>
        <v>1001</v>
      </c>
    </row>
    <row r="8" spans="1:12" x14ac:dyDescent="0.3">
      <c r="A8" s="18">
        <v>6</v>
      </c>
      <c r="B8" s="20" t="s">
        <v>678</v>
      </c>
      <c r="C8" s="20">
        <v>10</v>
      </c>
      <c r="D8" s="22">
        <v>0</v>
      </c>
      <c r="E8" s="22">
        <v>0</v>
      </c>
      <c r="F8" s="22">
        <v>0</v>
      </c>
      <c r="G8" s="27">
        <v>162.1</v>
      </c>
      <c r="H8" s="22">
        <v>592.9</v>
      </c>
      <c r="I8" s="22">
        <v>0</v>
      </c>
      <c r="J8" s="22">
        <v>0</v>
      </c>
      <c r="K8" s="24">
        <v>0</v>
      </c>
      <c r="L8" s="28">
        <f t="shared" si="0"/>
        <v>755</v>
      </c>
    </row>
    <row r="9" spans="1:12" x14ac:dyDescent="0.3">
      <c r="A9" s="18">
        <v>7</v>
      </c>
      <c r="B9" s="20" t="s">
        <v>71</v>
      </c>
      <c r="C9" s="20">
        <v>57</v>
      </c>
      <c r="D9" s="22">
        <v>544.5</v>
      </c>
      <c r="E9" s="22">
        <v>0</v>
      </c>
      <c r="F9" s="22">
        <v>0</v>
      </c>
      <c r="G9" s="27">
        <v>0</v>
      </c>
      <c r="H9" s="22">
        <v>0</v>
      </c>
      <c r="I9" s="22">
        <v>0</v>
      </c>
      <c r="J9" s="22">
        <v>0</v>
      </c>
      <c r="K9" s="24">
        <v>0</v>
      </c>
      <c r="L9" s="28">
        <f t="shared" si="0"/>
        <v>544.5</v>
      </c>
    </row>
    <row r="10" spans="1:12" x14ac:dyDescent="0.3">
      <c r="A10" s="18">
        <v>8</v>
      </c>
      <c r="B10" s="20" t="s">
        <v>657</v>
      </c>
      <c r="C10" s="20">
        <v>68</v>
      </c>
      <c r="D10" s="22">
        <v>0</v>
      </c>
      <c r="E10" s="22">
        <v>528</v>
      </c>
      <c r="F10" s="22">
        <v>0</v>
      </c>
      <c r="G10" s="27">
        <v>0</v>
      </c>
      <c r="H10" s="22">
        <v>0</v>
      </c>
      <c r="I10" s="22">
        <v>0</v>
      </c>
      <c r="J10" s="22">
        <v>0</v>
      </c>
      <c r="K10" s="24">
        <v>0</v>
      </c>
      <c r="L10" s="28">
        <f t="shared" si="0"/>
        <v>528</v>
      </c>
    </row>
    <row r="11" spans="1:12" x14ac:dyDescent="0.3">
      <c r="A11" s="18">
        <v>9</v>
      </c>
      <c r="B11" s="20" t="s">
        <v>658</v>
      </c>
      <c r="C11" s="20">
        <v>68</v>
      </c>
      <c r="D11" s="22">
        <v>0</v>
      </c>
      <c r="E11" s="22">
        <v>484</v>
      </c>
      <c r="F11" s="22">
        <v>0</v>
      </c>
      <c r="G11" s="27">
        <v>0</v>
      </c>
      <c r="H11" s="22">
        <v>0</v>
      </c>
      <c r="I11" s="22">
        <v>0</v>
      </c>
      <c r="J11" s="22">
        <v>0</v>
      </c>
      <c r="K11" s="24">
        <v>0</v>
      </c>
      <c r="L11" s="28">
        <f t="shared" si="0"/>
        <v>484</v>
      </c>
    </row>
    <row r="12" spans="1:12" x14ac:dyDescent="0.3">
      <c r="A12" s="18">
        <v>10</v>
      </c>
      <c r="B12" s="20" t="s">
        <v>679</v>
      </c>
      <c r="C12" s="20">
        <v>10</v>
      </c>
      <c r="D12" s="22">
        <v>0</v>
      </c>
      <c r="E12" s="22">
        <v>0</v>
      </c>
      <c r="F12" s="22">
        <v>0</v>
      </c>
      <c r="G12" s="27">
        <v>151.19999999999999</v>
      </c>
      <c r="H12" s="22">
        <v>0</v>
      </c>
      <c r="I12" s="22">
        <v>0</v>
      </c>
      <c r="J12" s="22">
        <v>0</v>
      </c>
      <c r="K12" s="24">
        <v>0</v>
      </c>
      <c r="L12" s="28">
        <f t="shared" si="0"/>
        <v>151.19999999999999</v>
      </c>
    </row>
    <row r="13" spans="1:12" x14ac:dyDescent="0.3">
      <c r="A13" s="18">
        <v>11</v>
      </c>
      <c r="B13" s="20" t="s">
        <v>680</v>
      </c>
      <c r="C13" s="20">
        <v>10</v>
      </c>
      <c r="D13" s="22">
        <v>0</v>
      </c>
      <c r="E13" s="22">
        <v>0</v>
      </c>
      <c r="F13" s="22">
        <v>0</v>
      </c>
      <c r="G13" s="27">
        <v>148.1</v>
      </c>
      <c r="H13" s="22">
        <v>0</v>
      </c>
      <c r="I13" s="22">
        <v>0</v>
      </c>
      <c r="J13" s="22">
        <v>0</v>
      </c>
      <c r="K13" s="24">
        <v>0</v>
      </c>
      <c r="L13" s="28">
        <f t="shared" si="0"/>
        <v>148.1</v>
      </c>
    </row>
    <row r="15" spans="1:12" ht="15" thickBot="1" x14ac:dyDescent="0.35">
      <c r="A15" s="14" t="s">
        <v>652</v>
      </c>
    </row>
    <row r="16" spans="1:12" ht="15" thickTop="1" x14ac:dyDescent="0.3">
      <c r="A16" s="16" t="s">
        <v>632</v>
      </c>
      <c r="B16" s="17" t="s">
        <v>22</v>
      </c>
      <c r="C16" s="17" t="s">
        <v>635</v>
      </c>
      <c r="D16" s="17" t="s">
        <v>522</v>
      </c>
      <c r="E16" s="17" t="s">
        <v>23</v>
      </c>
      <c r="F16" s="17" t="s">
        <v>64</v>
      </c>
      <c r="G16" s="17" t="s">
        <v>90</v>
      </c>
      <c r="H16" s="17" t="s">
        <v>647</v>
      </c>
      <c r="I16" s="17" t="s">
        <v>648</v>
      </c>
      <c r="J16" s="17" t="s">
        <v>649</v>
      </c>
      <c r="K16" s="23" t="s">
        <v>31</v>
      </c>
      <c r="L16" s="25" t="s">
        <v>650</v>
      </c>
    </row>
    <row r="17" spans="1:12" x14ac:dyDescent="0.3">
      <c r="A17" s="18">
        <v>1</v>
      </c>
      <c r="B17" s="20"/>
      <c r="C17" s="20"/>
      <c r="D17" s="22"/>
      <c r="E17" s="22"/>
      <c r="F17" s="22"/>
      <c r="G17" s="22"/>
      <c r="H17" s="22"/>
      <c r="I17" s="22"/>
      <c r="J17" s="22"/>
      <c r="K17" s="24"/>
      <c r="L17" s="26">
        <f t="shared" ref="L17:L24" si="1">SUM(D17:K17)</f>
        <v>0</v>
      </c>
    </row>
    <row r="18" spans="1:12" x14ac:dyDescent="0.3">
      <c r="A18" s="18">
        <v>2</v>
      </c>
      <c r="B18" s="20"/>
      <c r="C18" s="20"/>
      <c r="D18" s="22"/>
      <c r="E18" s="22"/>
      <c r="F18" s="22"/>
      <c r="G18" s="22"/>
      <c r="H18" s="22"/>
      <c r="I18" s="22"/>
      <c r="J18" s="22"/>
      <c r="K18" s="24"/>
      <c r="L18" s="26">
        <f t="shared" si="1"/>
        <v>0</v>
      </c>
    </row>
    <row r="19" spans="1:12" x14ac:dyDescent="0.3">
      <c r="A19" s="18">
        <v>3</v>
      </c>
      <c r="B19" s="20"/>
      <c r="C19" s="20"/>
      <c r="D19" s="22"/>
      <c r="E19" s="22"/>
      <c r="F19" s="22"/>
      <c r="G19" s="22"/>
      <c r="H19" s="22"/>
      <c r="I19" s="22"/>
      <c r="J19" s="22"/>
      <c r="K19" s="24"/>
      <c r="L19" s="26">
        <f t="shared" si="1"/>
        <v>0</v>
      </c>
    </row>
    <row r="20" spans="1:12" x14ac:dyDescent="0.3">
      <c r="A20" s="18">
        <v>4</v>
      </c>
      <c r="B20" s="20"/>
      <c r="C20" s="20"/>
      <c r="D20" s="22"/>
      <c r="E20" s="22"/>
      <c r="F20" s="22"/>
      <c r="G20" s="22"/>
      <c r="H20" s="22"/>
      <c r="I20" s="22"/>
      <c r="J20" s="22"/>
      <c r="K20" s="24"/>
      <c r="L20" s="26">
        <f t="shared" si="1"/>
        <v>0</v>
      </c>
    </row>
    <row r="21" spans="1:12" x14ac:dyDescent="0.3">
      <c r="A21" s="18">
        <v>5</v>
      </c>
      <c r="B21" s="20"/>
      <c r="C21" s="20"/>
      <c r="D21" s="22"/>
      <c r="E21" s="22"/>
      <c r="F21" s="22"/>
      <c r="G21" s="22"/>
      <c r="H21" s="22"/>
      <c r="I21" s="22"/>
      <c r="J21" s="22"/>
      <c r="K21" s="24"/>
      <c r="L21" s="26">
        <f t="shared" si="1"/>
        <v>0</v>
      </c>
    </row>
    <row r="22" spans="1:12" x14ac:dyDescent="0.3">
      <c r="A22" s="18">
        <v>6</v>
      </c>
      <c r="B22" s="20"/>
      <c r="C22" s="20"/>
      <c r="D22" s="22"/>
      <c r="E22" s="22"/>
      <c r="F22" s="22"/>
      <c r="G22" s="22"/>
      <c r="H22" s="22"/>
      <c r="I22" s="22"/>
      <c r="J22" s="22"/>
      <c r="K22" s="24"/>
      <c r="L22" s="26">
        <f t="shared" si="1"/>
        <v>0</v>
      </c>
    </row>
    <row r="23" spans="1:12" x14ac:dyDescent="0.3">
      <c r="A23" s="18">
        <v>7</v>
      </c>
      <c r="B23" s="20"/>
      <c r="C23" s="20"/>
      <c r="D23" s="22"/>
      <c r="E23" s="22"/>
      <c r="F23" s="22"/>
      <c r="G23" s="22"/>
      <c r="H23" s="22"/>
      <c r="I23" s="22"/>
      <c r="J23" s="22"/>
      <c r="K23" s="24"/>
      <c r="L23" s="26">
        <f t="shared" si="1"/>
        <v>0</v>
      </c>
    </row>
    <row r="24" spans="1:12" x14ac:dyDescent="0.3">
      <c r="A24" s="18">
        <v>8</v>
      </c>
      <c r="B24" s="20"/>
      <c r="C24" s="20"/>
      <c r="D24" s="22"/>
      <c r="E24" s="22"/>
      <c r="F24" s="22"/>
      <c r="G24" s="22"/>
      <c r="H24" s="22"/>
      <c r="I24" s="22"/>
      <c r="J24" s="22"/>
      <c r="K24" s="24"/>
      <c r="L24" s="26">
        <f t="shared" si="1"/>
        <v>0</v>
      </c>
    </row>
    <row r="26" spans="1:12" ht="15" thickBot="1" x14ac:dyDescent="0.35">
      <c r="A26" s="14" t="s">
        <v>653</v>
      </c>
    </row>
    <row r="27" spans="1:12" ht="15" thickTop="1" x14ac:dyDescent="0.3">
      <c r="A27" s="16" t="s">
        <v>632</v>
      </c>
      <c r="B27" s="17" t="s">
        <v>22</v>
      </c>
      <c r="C27" s="17" t="s">
        <v>635</v>
      </c>
      <c r="D27" s="17" t="s">
        <v>522</v>
      </c>
      <c r="E27" s="17" t="s">
        <v>23</v>
      </c>
      <c r="F27" s="17" t="s">
        <v>64</v>
      </c>
      <c r="G27" s="17" t="s">
        <v>90</v>
      </c>
      <c r="H27" s="17" t="s">
        <v>647</v>
      </c>
      <c r="I27" s="17" t="s">
        <v>648</v>
      </c>
      <c r="J27" s="17" t="s">
        <v>649</v>
      </c>
      <c r="K27" s="23" t="s">
        <v>31</v>
      </c>
      <c r="L27" s="25" t="s">
        <v>650</v>
      </c>
    </row>
    <row r="28" spans="1:12" x14ac:dyDescent="0.3">
      <c r="A28" s="18">
        <v>1</v>
      </c>
      <c r="B28" s="20"/>
      <c r="C28" s="20"/>
      <c r="D28" s="22"/>
      <c r="E28" s="22"/>
      <c r="F28" s="22"/>
      <c r="G28" s="22"/>
      <c r="H28" s="22"/>
      <c r="I28" s="22"/>
      <c r="J28" s="22"/>
      <c r="K28" s="24"/>
      <c r="L28" s="26">
        <f t="shared" ref="L28:L35" si="2">SUM(D28:K28)</f>
        <v>0</v>
      </c>
    </row>
    <row r="29" spans="1:12" x14ac:dyDescent="0.3">
      <c r="A29" s="18">
        <v>2</v>
      </c>
      <c r="B29" s="20"/>
      <c r="C29" s="20"/>
      <c r="D29" s="22"/>
      <c r="E29" s="22"/>
      <c r="F29" s="22"/>
      <c r="G29" s="22"/>
      <c r="H29" s="22"/>
      <c r="I29" s="22"/>
      <c r="J29" s="22"/>
      <c r="K29" s="24"/>
      <c r="L29" s="26">
        <f t="shared" si="2"/>
        <v>0</v>
      </c>
    </row>
    <row r="30" spans="1:12" x14ac:dyDescent="0.3">
      <c r="A30" s="18">
        <v>3</v>
      </c>
      <c r="B30" s="20"/>
      <c r="C30" s="20"/>
      <c r="D30" s="22"/>
      <c r="E30" s="22"/>
      <c r="F30" s="22"/>
      <c r="G30" s="22"/>
      <c r="H30" s="22"/>
      <c r="I30" s="22"/>
      <c r="J30" s="22"/>
      <c r="K30" s="24"/>
      <c r="L30" s="26">
        <f t="shared" si="2"/>
        <v>0</v>
      </c>
    </row>
    <row r="31" spans="1:12" x14ac:dyDescent="0.3">
      <c r="A31" s="18">
        <v>4</v>
      </c>
      <c r="B31" s="20"/>
      <c r="C31" s="20"/>
      <c r="D31" s="22"/>
      <c r="E31" s="22"/>
      <c r="F31" s="22"/>
      <c r="G31" s="22"/>
      <c r="H31" s="22"/>
      <c r="I31" s="22"/>
      <c r="J31" s="22"/>
      <c r="K31" s="24"/>
      <c r="L31" s="26">
        <f t="shared" si="2"/>
        <v>0</v>
      </c>
    </row>
    <row r="32" spans="1:12" x14ac:dyDescent="0.3">
      <c r="A32" s="18">
        <v>5</v>
      </c>
      <c r="B32" s="20"/>
      <c r="C32" s="20"/>
      <c r="D32" s="22"/>
      <c r="E32" s="22"/>
      <c r="F32" s="22"/>
      <c r="G32" s="22"/>
      <c r="H32" s="22"/>
      <c r="I32" s="22"/>
      <c r="J32" s="22"/>
      <c r="K32" s="24"/>
      <c r="L32" s="26">
        <f t="shared" si="2"/>
        <v>0</v>
      </c>
    </row>
    <row r="33" spans="1:12" x14ac:dyDescent="0.3">
      <c r="A33" s="18">
        <v>6</v>
      </c>
      <c r="B33" s="20"/>
      <c r="C33" s="20"/>
      <c r="D33" s="22"/>
      <c r="E33" s="22"/>
      <c r="F33" s="22"/>
      <c r="G33" s="22"/>
      <c r="H33" s="22"/>
      <c r="I33" s="22"/>
      <c r="J33" s="22"/>
      <c r="K33" s="24"/>
      <c r="L33" s="26">
        <f t="shared" si="2"/>
        <v>0</v>
      </c>
    </row>
    <row r="34" spans="1:12" x14ac:dyDescent="0.3">
      <c r="A34" s="18">
        <v>7</v>
      </c>
      <c r="B34" s="20"/>
      <c r="C34" s="20"/>
      <c r="D34" s="22"/>
      <c r="E34" s="22"/>
      <c r="F34" s="22"/>
      <c r="G34" s="22"/>
      <c r="H34" s="22"/>
      <c r="I34" s="22"/>
      <c r="J34" s="22"/>
      <c r="K34" s="24"/>
      <c r="L34" s="26">
        <f t="shared" si="2"/>
        <v>0</v>
      </c>
    </row>
    <row r="35" spans="1:12" x14ac:dyDescent="0.3">
      <c r="A35" s="18">
        <v>8</v>
      </c>
      <c r="B35" s="20"/>
      <c r="C35" s="20"/>
      <c r="D35" s="22"/>
      <c r="E35" s="22"/>
      <c r="F35" s="22"/>
      <c r="G35" s="22"/>
      <c r="H35" s="22"/>
      <c r="I35" s="22"/>
      <c r="J35" s="22"/>
      <c r="K35" s="24"/>
      <c r="L35" s="26">
        <f t="shared" si="2"/>
        <v>0</v>
      </c>
    </row>
  </sheetData>
  <sortState xmlns:xlrd2="http://schemas.microsoft.com/office/spreadsheetml/2017/richdata2" ref="A3:L13">
    <sortCondition descending="1" ref="L3:L13"/>
  </sortState>
  <pageMargins left="0.7" right="0.7" top="0.75" bottom="0.75" header="0.3" footer="0.3"/>
  <pageSetup paperSize="9" scale="90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51ECD-0CB5-418C-95A1-99E9A86943ED}">
  <dimension ref="A1:E59"/>
  <sheetViews>
    <sheetView workbookViewId="0">
      <selection activeCell="G16" sqref="G16"/>
    </sheetView>
  </sheetViews>
  <sheetFormatPr baseColWidth="10" defaultRowHeight="14.4" x14ac:dyDescent="0.3"/>
  <cols>
    <col min="1" max="1" width="11.33203125" bestFit="1" customWidth="1"/>
    <col min="2" max="2" width="39.77734375" bestFit="1" customWidth="1"/>
    <col min="3" max="3" width="8.33203125" bestFit="1" customWidth="1"/>
    <col min="4" max="4" width="44" bestFit="1" customWidth="1"/>
  </cols>
  <sheetData>
    <row r="1" spans="1:5" x14ac:dyDescent="0.3">
      <c r="A1" t="s">
        <v>579</v>
      </c>
    </row>
    <row r="2" spans="1:5" x14ac:dyDescent="0.3">
      <c r="A2" s="2">
        <v>1</v>
      </c>
      <c r="B2" s="4" t="s">
        <v>523</v>
      </c>
      <c r="C2" s="4" t="s">
        <v>524</v>
      </c>
      <c r="D2" s="2" t="s">
        <v>525</v>
      </c>
      <c r="E2">
        <f>50*10*1.1*1.1</f>
        <v>605</v>
      </c>
    </row>
    <row r="3" spans="1:5" x14ac:dyDescent="0.3">
      <c r="A3" s="2">
        <v>2</v>
      </c>
      <c r="B3" s="4" t="s">
        <v>526</v>
      </c>
      <c r="C3" s="4" t="s">
        <v>527</v>
      </c>
      <c r="D3" s="2" t="s">
        <v>528</v>
      </c>
    </row>
    <row r="4" spans="1:5" x14ac:dyDescent="0.3">
      <c r="A4" s="2">
        <v>3</v>
      </c>
      <c r="B4" s="4" t="s">
        <v>529</v>
      </c>
      <c r="C4" s="4" t="s">
        <v>530</v>
      </c>
      <c r="D4" s="2" t="s">
        <v>531</v>
      </c>
      <c r="E4">
        <f>49*10*1.1</f>
        <v>539</v>
      </c>
    </row>
    <row r="5" spans="1:5" x14ac:dyDescent="0.3">
      <c r="A5" s="2">
        <v>4</v>
      </c>
      <c r="B5" s="4" t="s">
        <v>532</v>
      </c>
      <c r="C5" s="4" t="s">
        <v>533</v>
      </c>
      <c r="D5" s="2" t="s">
        <v>534</v>
      </c>
      <c r="E5">
        <f>48*10*1.1</f>
        <v>528</v>
      </c>
    </row>
    <row r="6" spans="1:5" x14ac:dyDescent="0.3">
      <c r="A6" s="2">
        <v>6</v>
      </c>
      <c r="B6" s="4" t="s">
        <v>535</v>
      </c>
      <c r="C6" s="4" t="s">
        <v>536</v>
      </c>
      <c r="D6" s="2" t="s">
        <v>537</v>
      </c>
    </row>
    <row r="7" spans="1:5" x14ac:dyDescent="0.3">
      <c r="A7" s="2">
        <v>7</v>
      </c>
      <c r="B7" s="4" t="s">
        <v>538</v>
      </c>
      <c r="C7" s="4" t="s">
        <v>539</v>
      </c>
      <c r="D7" s="2" t="s">
        <v>540</v>
      </c>
    </row>
    <row r="8" spans="1:5" x14ac:dyDescent="0.3">
      <c r="A8" s="2">
        <v>8</v>
      </c>
      <c r="B8" s="4" t="s">
        <v>541</v>
      </c>
      <c r="C8" s="4" t="s">
        <v>542</v>
      </c>
      <c r="D8" s="2" t="s">
        <v>543</v>
      </c>
    </row>
    <row r="9" spans="1:5" x14ac:dyDescent="0.3">
      <c r="A9" s="2">
        <v>9</v>
      </c>
      <c r="B9" s="4" t="s">
        <v>544</v>
      </c>
      <c r="C9" s="4" t="s">
        <v>545</v>
      </c>
      <c r="D9" s="2" t="s">
        <v>546</v>
      </c>
      <c r="E9">
        <f>47*10*1.1</f>
        <v>517</v>
      </c>
    </row>
    <row r="10" spans="1:5" x14ac:dyDescent="0.3">
      <c r="A10" s="2">
        <v>10</v>
      </c>
      <c r="B10" s="4" t="s">
        <v>547</v>
      </c>
      <c r="C10" s="4" t="s">
        <v>548</v>
      </c>
      <c r="D10" s="2" t="s">
        <v>549</v>
      </c>
      <c r="E10">
        <f>46*10*1.1</f>
        <v>506.00000000000006</v>
      </c>
    </row>
    <row r="11" spans="1:5" x14ac:dyDescent="0.3">
      <c r="A11" s="2">
        <v>11</v>
      </c>
      <c r="B11" s="4" t="s">
        <v>550</v>
      </c>
      <c r="C11" s="4" t="s">
        <v>551</v>
      </c>
      <c r="D11" s="2" t="s">
        <v>552</v>
      </c>
      <c r="E11">
        <f>45*10*1.1*1.1</f>
        <v>544.50000000000011</v>
      </c>
    </row>
    <row r="12" spans="1:5" x14ac:dyDescent="0.3">
      <c r="A12" s="2">
        <v>12</v>
      </c>
      <c r="B12" s="4" t="s">
        <v>553</v>
      </c>
      <c r="C12" s="4" t="s">
        <v>554</v>
      </c>
      <c r="D12" s="2" t="s">
        <v>555</v>
      </c>
    </row>
    <row r="14" spans="1:5" x14ac:dyDescent="0.3">
      <c r="A14" t="s">
        <v>23</v>
      </c>
    </row>
    <row r="15" spans="1:5" x14ac:dyDescent="0.3">
      <c r="A15" s="2">
        <v>1</v>
      </c>
      <c r="B15" s="4" t="s">
        <v>523</v>
      </c>
      <c r="C15" s="4" t="s">
        <v>556</v>
      </c>
      <c r="D15" s="2" t="s">
        <v>557</v>
      </c>
      <c r="E15">
        <f>50*10*1.1*1.1</f>
        <v>605</v>
      </c>
    </row>
    <row r="16" spans="1:5" x14ac:dyDescent="0.3">
      <c r="A16" s="2">
        <v>2</v>
      </c>
      <c r="B16" s="4" t="s">
        <v>532</v>
      </c>
      <c r="C16" s="4" t="s">
        <v>558</v>
      </c>
      <c r="D16" s="2" t="s">
        <v>559</v>
      </c>
      <c r="E16">
        <f>49*10*1.1</f>
        <v>539</v>
      </c>
    </row>
    <row r="17" spans="1:5" x14ac:dyDescent="0.3">
      <c r="A17" s="2">
        <v>3</v>
      </c>
      <c r="B17" s="4" t="s">
        <v>535</v>
      </c>
      <c r="C17" s="4" t="s">
        <v>560</v>
      </c>
      <c r="D17" s="2" t="s">
        <v>561</v>
      </c>
    </row>
    <row r="18" spans="1:5" x14ac:dyDescent="0.3">
      <c r="A18" s="2">
        <v>4</v>
      </c>
      <c r="B18" s="4" t="s">
        <v>538</v>
      </c>
      <c r="C18" s="4" t="s">
        <v>562</v>
      </c>
      <c r="D18" s="2" t="s">
        <v>563</v>
      </c>
    </row>
    <row r="19" spans="1:5" x14ac:dyDescent="0.3">
      <c r="A19" s="2">
        <v>5</v>
      </c>
      <c r="B19" s="4" t="s">
        <v>564</v>
      </c>
      <c r="C19" s="4" t="s">
        <v>565</v>
      </c>
      <c r="D19" s="2" t="s">
        <v>566</v>
      </c>
      <c r="E19">
        <f>48*10*1.1</f>
        <v>528</v>
      </c>
    </row>
    <row r="20" spans="1:5" x14ac:dyDescent="0.3">
      <c r="A20" s="2">
        <v>6</v>
      </c>
      <c r="B20" s="4" t="s">
        <v>544</v>
      </c>
      <c r="C20" s="4" t="s">
        <v>567</v>
      </c>
      <c r="D20" s="2" t="s">
        <v>568</v>
      </c>
      <c r="E20">
        <f>47*10*1.1</f>
        <v>517</v>
      </c>
    </row>
    <row r="21" spans="1:5" x14ac:dyDescent="0.3">
      <c r="A21" s="2">
        <v>7</v>
      </c>
      <c r="B21" s="4" t="s">
        <v>529</v>
      </c>
      <c r="C21" s="4" t="s">
        <v>569</v>
      </c>
      <c r="D21" s="2" t="s">
        <v>570</v>
      </c>
      <c r="E21">
        <f>46*10*1.1*1.1</f>
        <v>556.60000000000014</v>
      </c>
    </row>
    <row r="22" spans="1:5" x14ac:dyDescent="0.3">
      <c r="A22" s="2">
        <v>8</v>
      </c>
      <c r="B22" s="4" t="s">
        <v>571</v>
      </c>
      <c r="C22" s="4" t="s">
        <v>572</v>
      </c>
      <c r="D22" s="2" t="s">
        <v>573</v>
      </c>
    </row>
    <row r="23" spans="1:5" x14ac:dyDescent="0.3">
      <c r="A23" s="2">
        <v>9</v>
      </c>
      <c r="B23" s="4" t="s">
        <v>547</v>
      </c>
      <c r="C23" s="4" t="s">
        <v>574</v>
      </c>
      <c r="D23" s="2" t="s">
        <v>575</v>
      </c>
      <c r="E23">
        <f>45*10*1.1</f>
        <v>495.00000000000006</v>
      </c>
    </row>
    <row r="24" spans="1:5" x14ac:dyDescent="0.3">
      <c r="A24" s="2">
        <v>10</v>
      </c>
      <c r="B24" s="4" t="s">
        <v>576</v>
      </c>
      <c r="C24" s="4" t="s">
        <v>577</v>
      </c>
      <c r="D24" s="2" t="s">
        <v>578</v>
      </c>
      <c r="E24">
        <f>44*10*1.1</f>
        <v>484.00000000000006</v>
      </c>
    </row>
    <row r="26" spans="1:5" x14ac:dyDescent="0.3">
      <c r="A26" t="s">
        <v>64</v>
      </c>
    </row>
    <row r="27" spans="1:5" x14ac:dyDescent="0.3">
      <c r="A27" s="2">
        <v>1</v>
      </c>
      <c r="B27" s="4" t="s">
        <v>523</v>
      </c>
      <c r="E27">
        <f>50*3</f>
        <v>150</v>
      </c>
    </row>
    <row r="28" spans="1:5" x14ac:dyDescent="0.3">
      <c r="A28" s="2">
        <v>2</v>
      </c>
      <c r="B28" s="4" t="s">
        <v>532</v>
      </c>
      <c r="E28">
        <f>49*3</f>
        <v>147</v>
      </c>
    </row>
    <row r="30" spans="1:5" x14ac:dyDescent="0.3">
      <c r="A30" t="s">
        <v>90</v>
      </c>
    </row>
    <row r="31" spans="1:5" x14ac:dyDescent="0.3">
      <c r="A31" s="2">
        <v>1</v>
      </c>
      <c r="B31" s="4" t="s">
        <v>529</v>
      </c>
      <c r="E31" s="39">
        <f>3*50*1.1*1.05</f>
        <v>173.25</v>
      </c>
    </row>
    <row r="32" spans="1:5" x14ac:dyDescent="0.3">
      <c r="A32" s="2">
        <v>2</v>
      </c>
      <c r="B32" s="4" t="s">
        <v>725</v>
      </c>
      <c r="E32" s="39">
        <f>3*49*1.05*1.05</f>
        <v>162.0675</v>
      </c>
    </row>
    <row r="33" spans="1:5" x14ac:dyDescent="0.3">
      <c r="A33" s="2">
        <v>3</v>
      </c>
      <c r="B33" s="4" t="s">
        <v>726</v>
      </c>
      <c r="E33" s="39">
        <f>3*48*1.05</f>
        <v>151.20000000000002</v>
      </c>
    </row>
    <row r="34" spans="1:5" x14ac:dyDescent="0.3">
      <c r="A34" s="2">
        <v>4</v>
      </c>
      <c r="B34" s="4" t="s">
        <v>727</v>
      </c>
      <c r="E34" s="39">
        <f>3*47*1.05</f>
        <v>148.05000000000001</v>
      </c>
    </row>
    <row r="36" spans="1:5" x14ac:dyDescent="0.3">
      <c r="A36" t="s">
        <v>647</v>
      </c>
    </row>
    <row r="37" spans="1:5" x14ac:dyDescent="0.3">
      <c r="A37" s="2">
        <v>1</v>
      </c>
      <c r="B37" s="4" t="s">
        <v>538</v>
      </c>
      <c r="C37" s="4" t="s">
        <v>728</v>
      </c>
      <c r="D37" s="2" t="s">
        <v>729</v>
      </c>
    </row>
    <row r="38" spans="1:5" x14ac:dyDescent="0.3">
      <c r="A38" s="2">
        <v>2</v>
      </c>
      <c r="B38" s="4" t="s">
        <v>529</v>
      </c>
      <c r="C38" s="4" t="s">
        <v>730</v>
      </c>
      <c r="D38" s="2" t="s">
        <v>731</v>
      </c>
      <c r="E38">
        <f>50*10*1.1*1.1</f>
        <v>605</v>
      </c>
    </row>
    <row r="39" spans="1:5" x14ac:dyDescent="0.3">
      <c r="A39" s="2">
        <v>3</v>
      </c>
      <c r="B39" s="4" t="s">
        <v>732</v>
      </c>
      <c r="C39" s="4" t="s">
        <v>733</v>
      </c>
      <c r="D39" s="2" t="s">
        <v>734</v>
      </c>
    </row>
    <row r="40" spans="1:5" x14ac:dyDescent="0.3">
      <c r="A40" s="2">
        <v>4</v>
      </c>
      <c r="B40" s="4" t="s">
        <v>735</v>
      </c>
      <c r="C40" s="4" t="s">
        <v>736</v>
      </c>
      <c r="D40" s="2" t="s">
        <v>737</v>
      </c>
    </row>
    <row r="41" spans="1:5" x14ac:dyDescent="0.3">
      <c r="A41" s="2">
        <v>5</v>
      </c>
      <c r="B41" s="4" t="s">
        <v>738</v>
      </c>
      <c r="C41" s="4" t="s">
        <v>739</v>
      </c>
      <c r="D41" s="2" t="s">
        <v>740</v>
      </c>
      <c r="E41">
        <f>49*10*1.1*1.1</f>
        <v>592.90000000000009</v>
      </c>
    </row>
    <row r="42" spans="1:5" x14ac:dyDescent="0.3">
      <c r="A42" s="2">
        <v>6</v>
      </c>
      <c r="B42" s="4" t="s">
        <v>741</v>
      </c>
      <c r="C42" s="4" t="s">
        <v>742</v>
      </c>
      <c r="D42" s="2" t="s">
        <v>743</v>
      </c>
    </row>
    <row r="44" spans="1:5" x14ac:dyDescent="0.3">
      <c r="A44" t="s">
        <v>648</v>
      </c>
    </row>
    <row r="45" spans="1:5" x14ac:dyDescent="0.3">
      <c r="A45" s="2">
        <v>1</v>
      </c>
      <c r="B45" s="4" t="s">
        <v>526</v>
      </c>
      <c r="C45" s="4" t="s">
        <v>744</v>
      </c>
      <c r="D45" s="2" t="s">
        <v>745</v>
      </c>
    </row>
    <row r="46" spans="1:5" x14ac:dyDescent="0.3">
      <c r="A46" s="2">
        <v>2</v>
      </c>
      <c r="B46" s="4" t="s">
        <v>523</v>
      </c>
      <c r="C46" s="4" t="s">
        <v>746</v>
      </c>
      <c r="D46" s="2" t="s">
        <v>747</v>
      </c>
      <c r="E46">
        <f>50*1.1*1.1*10</f>
        <v>605.00000000000011</v>
      </c>
    </row>
    <row r="47" spans="1:5" x14ac:dyDescent="0.3">
      <c r="A47" s="2">
        <v>3</v>
      </c>
      <c r="B47" s="4" t="s">
        <v>748</v>
      </c>
      <c r="C47" s="4" t="s">
        <v>749</v>
      </c>
      <c r="D47" s="2" t="s">
        <v>750</v>
      </c>
    </row>
    <row r="48" spans="1:5" x14ac:dyDescent="0.3">
      <c r="A48" s="2">
        <v>4</v>
      </c>
      <c r="B48" s="4" t="s">
        <v>735</v>
      </c>
      <c r="C48" s="4" t="s">
        <v>751</v>
      </c>
      <c r="D48" s="2" t="s">
        <v>752</v>
      </c>
    </row>
    <row r="49" spans="1:5" x14ac:dyDescent="0.3">
      <c r="A49" s="2">
        <v>5</v>
      </c>
      <c r="B49" s="4" t="s">
        <v>535</v>
      </c>
      <c r="C49" s="4" t="s">
        <v>753</v>
      </c>
      <c r="D49" s="2" t="s">
        <v>754</v>
      </c>
    </row>
    <row r="50" spans="1:5" x14ac:dyDescent="0.3">
      <c r="A50" s="2">
        <v>6</v>
      </c>
      <c r="B50" s="4" t="s">
        <v>755</v>
      </c>
      <c r="C50" s="4" t="s">
        <v>756</v>
      </c>
      <c r="D50" s="2" t="s">
        <v>757</v>
      </c>
    </row>
    <row r="51" spans="1:5" x14ac:dyDescent="0.3">
      <c r="A51" s="2">
        <v>7</v>
      </c>
      <c r="B51" s="4" t="s">
        <v>544</v>
      </c>
      <c r="C51" s="4" t="s">
        <v>758</v>
      </c>
      <c r="D51" s="2" t="s">
        <v>759</v>
      </c>
      <c r="E51">
        <f>49*10*1.1</f>
        <v>539</v>
      </c>
    </row>
    <row r="52" spans="1:5" x14ac:dyDescent="0.3">
      <c r="A52" s="2">
        <v>8</v>
      </c>
      <c r="B52" s="4" t="s">
        <v>760</v>
      </c>
      <c r="C52" s="4" t="s">
        <v>761</v>
      </c>
      <c r="D52" s="2" t="s">
        <v>762</v>
      </c>
    </row>
    <row r="53" spans="1:5" x14ac:dyDescent="0.3">
      <c r="A53" s="2">
        <v>9</v>
      </c>
      <c r="B53" s="4" t="s">
        <v>571</v>
      </c>
      <c r="C53" s="4" t="s">
        <v>763</v>
      </c>
      <c r="D53" s="2" t="s">
        <v>764</v>
      </c>
    </row>
    <row r="54" spans="1:5" x14ac:dyDescent="0.3">
      <c r="A54" s="2">
        <v>10</v>
      </c>
      <c r="B54" s="4" t="s">
        <v>765</v>
      </c>
      <c r="C54" s="4" t="s">
        <v>766</v>
      </c>
      <c r="D54" s="2" t="s">
        <v>767</v>
      </c>
    </row>
    <row r="56" spans="1:5" x14ac:dyDescent="0.3">
      <c r="A56" t="s">
        <v>768</v>
      </c>
    </row>
    <row r="59" spans="1:5" x14ac:dyDescent="0.3">
      <c r="A59" t="s">
        <v>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6D22-634F-4C38-A202-8EF98B1B1B04}">
  <dimension ref="A1:Q22"/>
  <sheetViews>
    <sheetView workbookViewId="0">
      <selection activeCell="D25" sqref="D25"/>
    </sheetView>
  </sheetViews>
  <sheetFormatPr baseColWidth="10" defaultRowHeight="14.4" x14ac:dyDescent="0.3"/>
  <cols>
    <col min="1" max="1" width="2.5546875" bestFit="1" customWidth="1"/>
    <col min="2" max="2" width="39.77734375" bestFit="1" customWidth="1"/>
    <col min="3" max="3" width="8.33203125" bestFit="1" customWidth="1"/>
    <col min="4" max="4" width="44" bestFit="1" customWidth="1"/>
  </cols>
  <sheetData>
    <row r="1" spans="1:17" x14ac:dyDescent="0.3">
      <c r="A1" s="9">
        <v>1</v>
      </c>
      <c r="B1" s="10" t="s">
        <v>523</v>
      </c>
      <c r="C1" s="10" t="s">
        <v>524</v>
      </c>
      <c r="D1" s="9" t="s">
        <v>525</v>
      </c>
      <c r="E1" s="1" t="s">
        <v>579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9">
        <v>2</v>
      </c>
      <c r="B2" s="10" t="s">
        <v>526</v>
      </c>
      <c r="C2" s="10" t="s">
        <v>527</v>
      </c>
      <c r="D2" s="9" t="s">
        <v>528</v>
      </c>
      <c r="E2" s="1" t="s">
        <v>579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">
      <c r="A3" s="9">
        <v>3</v>
      </c>
      <c r="B3" s="10" t="s">
        <v>529</v>
      </c>
      <c r="C3" s="10" t="s">
        <v>530</v>
      </c>
      <c r="D3" s="9" t="s">
        <v>531</v>
      </c>
      <c r="E3" s="1" t="s">
        <v>579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">
      <c r="A4" s="9">
        <v>4</v>
      </c>
      <c r="B4" s="10" t="s">
        <v>532</v>
      </c>
      <c r="C4" s="10" t="s">
        <v>533</v>
      </c>
      <c r="D4" s="9" t="s">
        <v>534</v>
      </c>
      <c r="E4" s="1" t="s">
        <v>579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">
      <c r="A5" s="9">
        <v>6</v>
      </c>
      <c r="B5" s="10" t="s">
        <v>535</v>
      </c>
      <c r="C5" s="10" t="s">
        <v>536</v>
      </c>
      <c r="D5" s="9" t="s">
        <v>537</v>
      </c>
      <c r="E5" s="1" t="s">
        <v>579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9">
        <v>7</v>
      </c>
      <c r="B6" s="10" t="s">
        <v>538</v>
      </c>
      <c r="C6" s="10" t="s">
        <v>539</v>
      </c>
      <c r="D6" s="9" t="s">
        <v>540</v>
      </c>
      <c r="E6" s="1" t="s">
        <v>579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9">
        <v>8</v>
      </c>
      <c r="B7" s="10" t="s">
        <v>541</v>
      </c>
      <c r="C7" s="10" t="s">
        <v>542</v>
      </c>
      <c r="D7" s="9" t="s">
        <v>543</v>
      </c>
      <c r="E7" s="1" t="s">
        <v>579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9">
        <v>9</v>
      </c>
      <c r="B8" s="10" t="s">
        <v>544</v>
      </c>
      <c r="C8" s="10" t="s">
        <v>545</v>
      </c>
      <c r="D8" s="9" t="s">
        <v>546</v>
      </c>
      <c r="E8" s="1" t="s">
        <v>579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">
      <c r="A9" s="9">
        <v>10</v>
      </c>
      <c r="B9" s="10" t="s">
        <v>547</v>
      </c>
      <c r="C9" s="10" t="s">
        <v>548</v>
      </c>
      <c r="D9" s="9" t="s">
        <v>549</v>
      </c>
      <c r="E9" s="1" t="s">
        <v>579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">
      <c r="A10" s="9">
        <v>11</v>
      </c>
      <c r="B10" s="10" t="s">
        <v>550</v>
      </c>
      <c r="C10" s="10" t="s">
        <v>551</v>
      </c>
      <c r="D10" s="9" t="s">
        <v>552</v>
      </c>
      <c r="E10" s="1" t="s">
        <v>579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">
      <c r="A11" s="9">
        <v>12</v>
      </c>
      <c r="B11" s="10" t="s">
        <v>553</v>
      </c>
      <c r="C11" s="10" t="s">
        <v>554</v>
      </c>
      <c r="D11" s="9" t="s">
        <v>555</v>
      </c>
      <c r="E11" s="1" t="s">
        <v>579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4.4" customHeight="1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1:17" x14ac:dyDescent="0.3">
      <c r="A13" s="2">
        <v>1</v>
      </c>
      <c r="B13" s="4" t="s">
        <v>523</v>
      </c>
      <c r="C13" s="4" t="s">
        <v>556</v>
      </c>
      <c r="D13" s="2" t="s">
        <v>557</v>
      </c>
      <c r="E13" t="s">
        <v>23</v>
      </c>
    </row>
    <row r="14" spans="1:17" x14ac:dyDescent="0.3">
      <c r="A14" s="2">
        <v>2</v>
      </c>
      <c r="B14" s="4" t="s">
        <v>532</v>
      </c>
      <c r="C14" s="4" t="s">
        <v>558</v>
      </c>
      <c r="D14" s="2" t="s">
        <v>559</v>
      </c>
      <c r="E14" t="s">
        <v>23</v>
      </c>
    </row>
    <row r="15" spans="1:17" x14ac:dyDescent="0.3">
      <c r="A15" s="2">
        <v>3</v>
      </c>
      <c r="B15" s="4" t="s">
        <v>535</v>
      </c>
      <c r="C15" s="4" t="s">
        <v>560</v>
      </c>
      <c r="D15" s="2" t="s">
        <v>561</v>
      </c>
      <c r="E15" t="s">
        <v>23</v>
      </c>
    </row>
    <row r="16" spans="1:17" x14ac:dyDescent="0.3">
      <c r="A16" s="2">
        <v>4</v>
      </c>
      <c r="B16" s="4" t="s">
        <v>538</v>
      </c>
      <c r="C16" s="4" t="s">
        <v>562</v>
      </c>
      <c r="D16" s="2" t="s">
        <v>563</v>
      </c>
      <c r="E16" t="s">
        <v>23</v>
      </c>
    </row>
    <row r="17" spans="1:5" x14ac:dyDescent="0.3">
      <c r="A17" s="2">
        <v>5</v>
      </c>
      <c r="B17" s="4" t="s">
        <v>564</v>
      </c>
      <c r="C17" s="4" t="s">
        <v>565</v>
      </c>
      <c r="D17" s="2" t="s">
        <v>566</v>
      </c>
      <c r="E17" t="s">
        <v>23</v>
      </c>
    </row>
    <row r="18" spans="1:5" x14ac:dyDescent="0.3">
      <c r="A18" s="2">
        <v>6</v>
      </c>
      <c r="B18" s="4" t="s">
        <v>544</v>
      </c>
      <c r="C18" s="4" t="s">
        <v>567</v>
      </c>
      <c r="D18" s="2" t="s">
        <v>568</v>
      </c>
      <c r="E18" t="s">
        <v>23</v>
      </c>
    </row>
    <row r="19" spans="1:5" x14ac:dyDescent="0.3">
      <c r="A19" s="2">
        <v>7</v>
      </c>
      <c r="B19" s="4" t="s">
        <v>529</v>
      </c>
      <c r="C19" s="4" t="s">
        <v>569</v>
      </c>
      <c r="D19" s="2" t="s">
        <v>570</v>
      </c>
      <c r="E19" t="s">
        <v>23</v>
      </c>
    </row>
    <row r="20" spans="1:5" x14ac:dyDescent="0.3">
      <c r="A20" s="2">
        <v>8</v>
      </c>
      <c r="B20" s="4" t="s">
        <v>571</v>
      </c>
      <c r="C20" s="4" t="s">
        <v>572</v>
      </c>
      <c r="D20" s="2" t="s">
        <v>573</v>
      </c>
      <c r="E20" t="s">
        <v>23</v>
      </c>
    </row>
    <row r="21" spans="1:5" x14ac:dyDescent="0.3">
      <c r="A21" s="2">
        <v>9</v>
      </c>
      <c r="B21" s="4" t="s">
        <v>547</v>
      </c>
      <c r="C21" s="4" t="s">
        <v>574</v>
      </c>
      <c r="D21" s="2" t="s">
        <v>575</v>
      </c>
      <c r="E21" t="s">
        <v>23</v>
      </c>
    </row>
    <row r="22" spans="1:5" x14ac:dyDescent="0.3">
      <c r="A22" s="2">
        <v>10</v>
      </c>
      <c r="B22" s="4" t="s">
        <v>576</v>
      </c>
      <c r="C22" s="4" t="s">
        <v>577</v>
      </c>
      <c r="D22" s="2" t="s">
        <v>578</v>
      </c>
      <c r="E22" t="s">
        <v>23</v>
      </c>
    </row>
  </sheetData>
  <mergeCells count="1">
    <mergeCell ref="A12:Q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Base</vt:lpstr>
      <vt:lpstr>podiums</vt:lpstr>
      <vt:lpstr>Femmes</vt:lpstr>
      <vt:lpstr>Hommes</vt:lpstr>
      <vt:lpstr>Equipes</vt:lpstr>
      <vt:lpstr>Equipes (corrigé)</vt:lpstr>
      <vt:lpstr>Infos eq</vt:lpstr>
      <vt:lpstr>Base 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2025-08-15T11:55:53Z</dcterms:modified>
</cp:coreProperties>
</file>